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90" yWindow="765" windowWidth="10875" windowHeight="8730" activeTab="1"/>
  </bookViews>
  <sheets>
    <sheet name="Baserate  NEW ค่า K" sheetId="8" r:id="rId1"/>
    <sheet name="IP 63" sheetId="1" r:id="rId2"/>
    <sheet name="จัดสรร" sheetId="9" r:id="rId3"/>
    <sheet name="สปสช.ส่งมา 621025 16.18" sheetId="10" r:id="rId4"/>
    <sheet name="จัดสรรอื่น" sheetId="11" r:id="rId5"/>
    <sheet name="Sheet1 (2)" sheetId="13" r:id="rId6"/>
  </sheets>
  <definedNames>
    <definedName name="_xlnm.Print_Titles" localSheetId="3">'สปสช.ส่งมา 621025 16.18'!$F:$F</definedName>
  </definedNames>
  <calcPr calcId="144525"/>
</workbook>
</file>

<file path=xl/calcChain.xml><?xml version="1.0" encoding="utf-8"?>
<calcChain xmlns="http://schemas.openxmlformats.org/spreadsheetml/2006/main">
  <c r="BV4" i="1" l="1"/>
  <c r="BV3" i="1"/>
  <c r="AK37" i="10" l="1"/>
  <c r="AJ37" i="10"/>
  <c r="AI37" i="10"/>
  <c r="AH37" i="10"/>
  <c r="AG37" i="10"/>
  <c r="AL36" i="10"/>
  <c r="AL35" i="10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22" i="10"/>
  <c r="AL21" i="10"/>
  <c r="F19" i="13"/>
  <c r="E19" i="13"/>
  <c r="D19" i="13"/>
  <c r="C19" i="13"/>
  <c r="B19" i="13"/>
  <c r="G19" i="13" s="1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AL37" i="10" l="1"/>
  <c r="BZ19" i="1"/>
  <c r="AF19" i="1" l="1"/>
  <c r="H1" i="11" l="1"/>
  <c r="Q6" i="11" l="1"/>
  <c r="K22" i="11" l="1"/>
  <c r="I22" i="11"/>
  <c r="G22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6" i="11"/>
  <c r="E22" i="11"/>
  <c r="F22" i="11"/>
  <c r="P22" i="11" l="1"/>
  <c r="J22" i="11"/>
  <c r="H22" i="11"/>
  <c r="D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22" i="11" l="1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21" i="10"/>
  <c r="U37" i="10" l="1"/>
  <c r="M37" i="10"/>
  <c r="T37" i="10" l="1"/>
  <c r="S37" i="10"/>
  <c r="V37" i="10" l="1"/>
  <c r="L37" i="10"/>
  <c r="K37" i="10"/>
  <c r="N37" i="10" s="1"/>
  <c r="AF37" i="10"/>
  <c r="AD37" i="10"/>
  <c r="E45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29" i="9"/>
  <c r="D45" i="9"/>
  <c r="F45" i="9" l="1"/>
  <c r="AE37" i="10"/>
  <c r="AC37" i="10"/>
  <c r="AB37" i="10"/>
  <c r="AA37" i="10"/>
  <c r="Z37" i="10"/>
  <c r="Y37" i="10"/>
  <c r="X37" i="10"/>
  <c r="W37" i="10"/>
  <c r="R37" i="10"/>
  <c r="Q37" i="10"/>
  <c r="P37" i="10"/>
  <c r="O37" i="10"/>
  <c r="J37" i="10"/>
  <c r="I37" i="10"/>
  <c r="H37" i="10"/>
  <c r="G22" i="9"/>
  <c r="F22" i="9"/>
  <c r="E22" i="9"/>
  <c r="D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22" i="9" s="1"/>
  <c r="BW19" i="1" l="1"/>
  <c r="BM6" i="1" l="1"/>
  <c r="AI16" i="1" l="1"/>
  <c r="AI6" i="1" l="1"/>
  <c r="AC11" i="1" l="1"/>
  <c r="AC4" i="1"/>
  <c r="BR19" i="1" l="1"/>
  <c r="BP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BS19" i="1" l="1"/>
  <c r="BL19" i="1" l="1"/>
  <c r="BJ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5" i="1"/>
  <c r="BM4" i="1"/>
  <c r="BM3" i="1"/>
  <c r="BM19" i="1" l="1"/>
  <c r="H19" i="1" l="1"/>
  <c r="K9" i="1" l="1"/>
  <c r="BF19" i="1" l="1"/>
  <c r="BD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19" i="1" l="1"/>
  <c r="AZ19" i="1"/>
  <c r="AX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T19" i="1"/>
  <c r="AR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BA19" i="1" l="1"/>
  <c r="AU19" i="1"/>
  <c r="AN19" i="1" l="1"/>
  <c r="AL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19" i="1" l="1"/>
  <c r="AI3" i="1" l="1"/>
  <c r="AH19" i="1"/>
  <c r="AI18" i="1"/>
  <c r="AI17" i="1"/>
  <c r="AI15" i="1"/>
  <c r="AI14" i="1"/>
  <c r="AI13" i="1"/>
  <c r="AI12" i="1"/>
  <c r="AI11" i="1"/>
  <c r="AI10" i="1"/>
  <c r="AI9" i="1"/>
  <c r="AI8" i="1"/>
  <c r="AI7" i="1"/>
  <c r="AI5" i="1"/>
  <c r="AI4" i="1"/>
  <c r="AI19" i="1" l="1"/>
  <c r="W9" i="1" l="1"/>
  <c r="W3" i="1"/>
  <c r="AB19" i="1" l="1"/>
  <c r="Z19" i="1"/>
  <c r="AC18" i="1"/>
  <c r="AC17" i="1"/>
  <c r="AC16" i="1"/>
  <c r="AC15" i="1"/>
  <c r="AC14" i="1"/>
  <c r="AC13" i="1"/>
  <c r="AC12" i="1"/>
  <c r="AC10" i="1"/>
  <c r="AC9" i="1"/>
  <c r="AC8" i="1"/>
  <c r="AC7" i="1"/>
  <c r="AC6" i="1"/>
  <c r="AC5" i="1"/>
  <c r="AC3" i="1"/>
  <c r="AC19" i="1" l="1"/>
  <c r="V19" i="1" l="1"/>
  <c r="T19" i="1"/>
  <c r="W18" i="1"/>
  <c r="W17" i="1"/>
  <c r="W16" i="1"/>
  <c r="W15" i="1"/>
  <c r="W14" i="1"/>
  <c r="W13" i="1"/>
  <c r="W12" i="1"/>
  <c r="W11" i="1"/>
  <c r="W10" i="1"/>
  <c r="W8" i="1"/>
  <c r="W7" i="1"/>
  <c r="W6" i="1"/>
  <c r="W5" i="1"/>
  <c r="W4" i="1"/>
  <c r="W19" i="1" l="1"/>
  <c r="P19" i="1" l="1"/>
  <c r="N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12" i="1"/>
  <c r="K4" i="1"/>
  <c r="K5" i="1"/>
  <c r="K6" i="1"/>
  <c r="K7" i="1"/>
  <c r="K8" i="1"/>
  <c r="K10" i="1"/>
  <c r="K11" i="1"/>
  <c r="K13" i="1"/>
  <c r="K14" i="1"/>
  <c r="K15" i="1"/>
  <c r="K16" i="1"/>
  <c r="K17" i="1"/>
  <c r="K18" i="1"/>
  <c r="K3" i="1"/>
  <c r="J19" i="1"/>
  <c r="F4" i="1"/>
  <c r="F5" i="1"/>
  <c r="F6" i="1"/>
  <c r="F7" i="1"/>
  <c r="F8" i="1"/>
  <c r="F9" i="1"/>
  <c r="F10" i="1"/>
  <c r="F11" i="1"/>
  <c r="F12" i="1"/>
  <c r="F13" i="1"/>
  <c r="F14" i="1"/>
  <c r="F15" i="1"/>
  <c r="I15" i="1" s="1"/>
  <c r="F16" i="1"/>
  <c r="F17" i="1"/>
  <c r="F18" i="1"/>
  <c r="F3" i="1"/>
  <c r="I3" i="1" s="1"/>
  <c r="E4" i="1"/>
  <c r="E5" i="1"/>
  <c r="E6" i="1"/>
  <c r="E7" i="1"/>
  <c r="E8" i="1"/>
  <c r="E9" i="1"/>
  <c r="E10" i="1"/>
  <c r="E11" i="1"/>
  <c r="BV11" i="1" s="1"/>
  <c r="BX11" i="1" s="1"/>
  <c r="E12" i="1"/>
  <c r="E13" i="1"/>
  <c r="E14" i="1"/>
  <c r="E15" i="1"/>
  <c r="E16" i="1"/>
  <c r="E17" i="1"/>
  <c r="E18" i="1"/>
  <c r="E3" i="1"/>
  <c r="BX3" i="1" s="1"/>
  <c r="C19" i="1"/>
  <c r="D19" i="1"/>
  <c r="B19" i="1"/>
  <c r="BV15" i="1" l="1"/>
  <c r="BX15" i="1" s="1"/>
  <c r="BV10" i="1"/>
  <c r="BX10" i="1" s="1"/>
  <c r="BV9" i="1"/>
  <c r="BX9" i="1" s="1"/>
  <c r="BV5" i="1"/>
  <c r="BX5" i="1" s="1"/>
  <c r="BV17" i="1"/>
  <c r="BX17" i="1" s="1"/>
  <c r="BV18" i="1"/>
  <c r="BX18" i="1" s="1"/>
  <c r="BV16" i="1"/>
  <c r="BX16" i="1" s="1"/>
  <c r="BV14" i="1"/>
  <c r="BX14" i="1" s="1"/>
  <c r="BV13" i="1"/>
  <c r="BX13" i="1" s="1"/>
  <c r="BV12" i="1"/>
  <c r="BX12" i="1" s="1"/>
  <c r="BV8" i="1"/>
  <c r="BX8" i="1" s="1"/>
  <c r="BV7" i="1"/>
  <c r="BX7" i="1" s="1"/>
  <c r="BV6" i="1"/>
  <c r="BX6" i="1" s="1"/>
  <c r="BX4" i="1"/>
  <c r="L15" i="1"/>
  <c r="O15" i="1" s="1"/>
  <c r="R15" i="1" s="1"/>
  <c r="U15" i="1" s="1"/>
  <c r="X15" i="1" s="1"/>
  <c r="I11" i="1"/>
  <c r="L11" i="1" s="1"/>
  <c r="O11" i="1" s="1"/>
  <c r="R11" i="1" s="1"/>
  <c r="U11" i="1" s="1"/>
  <c r="X11" i="1" s="1"/>
  <c r="AA11" i="1" s="1"/>
  <c r="AD11" i="1" s="1"/>
  <c r="AG11" i="1" s="1"/>
  <c r="AJ11" i="1" s="1"/>
  <c r="AM11" i="1" s="1"/>
  <c r="AP11" i="1" s="1"/>
  <c r="AS11" i="1" s="1"/>
  <c r="AV11" i="1" s="1"/>
  <c r="AY11" i="1" s="1"/>
  <c r="BB11" i="1" s="1"/>
  <c r="BE11" i="1" s="1"/>
  <c r="BH11" i="1" s="1"/>
  <c r="BK11" i="1" s="1"/>
  <c r="BN11" i="1" s="1"/>
  <c r="BQ11" i="1" s="1"/>
  <c r="BT11" i="1" s="1"/>
  <c r="I7" i="1"/>
  <c r="L7" i="1" s="1"/>
  <c r="O7" i="1" s="1"/>
  <c r="R7" i="1" s="1"/>
  <c r="U7" i="1" s="1"/>
  <c r="X7" i="1" s="1"/>
  <c r="I18" i="1"/>
  <c r="L18" i="1" s="1"/>
  <c r="O18" i="1" s="1"/>
  <c r="R18" i="1" s="1"/>
  <c r="U18" i="1" s="1"/>
  <c r="X18" i="1" s="1"/>
  <c r="AA18" i="1" s="1"/>
  <c r="AD18" i="1" s="1"/>
  <c r="AG18" i="1" s="1"/>
  <c r="AJ18" i="1" s="1"/>
  <c r="AM18" i="1" s="1"/>
  <c r="AP18" i="1" s="1"/>
  <c r="AS18" i="1" s="1"/>
  <c r="AV18" i="1" s="1"/>
  <c r="AY18" i="1" s="1"/>
  <c r="BB18" i="1" s="1"/>
  <c r="BH18" i="1" s="1"/>
  <c r="BK18" i="1" s="1"/>
  <c r="BN18" i="1" s="1"/>
  <c r="BQ18" i="1" s="1"/>
  <c r="BT18" i="1" s="1"/>
  <c r="I14" i="1"/>
  <c r="L14" i="1" s="1"/>
  <c r="O14" i="1" s="1"/>
  <c r="R14" i="1" s="1"/>
  <c r="U14" i="1" s="1"/>
  <c r="X14" i="1" s="1"/>
  <c r="AA14" i="1" s="1"/>
  <c r="AD14" i="1" s="1"/>
  <c r="AG14" i="1" s="1"/>
  <c r="AJ14" i="1" s="1"/>
  <c r="AM14" i="1" s="1"/>
  <c r="AP14" i="1" s="1"/>
  <c r="AS14" i="1" s="1"/>
  <c r="AV14" i="1" s="1"/>
  <c r="AY14" i="1" s="1"/>
  <c r="BB14" i="1" s="1"/>
  <c r="BE14" i="1" s="1"/>
  <c r="BH14" i="1" s="1"/>
  <c r="BK14" i="1" s="1"/>
  <c r="BN14" i="1" s="1"/>
  <c r="BQ14" i="1" s="1"/>
  <c r="BT14" i="1" s="1"/>
  <c r="I10" i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AP10" i="1" s="1"/>
  <c r="AS10" i="1" s="1"/>
  <c r="AV10" i="1" s="1"/>
  <c r="AY10" i="1" s="1"/>
  <c r="BB10" i="1" s="1"/>
  <c r="BE10" i="1" s="1"/>
  <c r="BH10" i="1" s="1"/>
  <c r="BK10" i="1" s="1"/>
  <c r="BN10" i="1" s="1"/>
  <c r="BQ10" i="1" s="1"/>
  <c r="BT10" i="1" s="1"/>
  <c r="I6" i="1"/>
  <c r="L6" i="1" s="1"/>
  <c r="O6" i="1" s="1"/>
  <c r="R6" i="1" s="1"/>
  <c r="U6" i="1" s="1"/>
  <c r="X6" i="1" s="1"/>
  <c r="I17" i="1"/>
  <c r="L17" i="1" s="1"/>
  <c r="O17" i="1" s="1"/>
  <c r="R17" i="1" s="1"/>
  <c r="U17" i="1" s="1"/>
  <c r="X17" i="1" s="1"/>
  <c r="AA17" i="1" s="1"/>
  <c r="AD17" i="1" s="1"/>
  <c r="AG17" i="1" s="1"/>
  <c r="AJ17" i="1" s="1"/>
  <c r="AM17" i="1" s="1"/>
  <c r="AP17" i="1" s="1"/>
  <c r="AS17" i="1" s="1"/>
  <c r="AV17" i="1" s="1"/>
  <c r="AY17" i="1" s="1"/>
  <c r="BB17" i="1" s="1"/>
  <c r="BE17" i="1" s="1"/>
  <c r="BH17" i="1" s="1"/>
  <c r="BK17" i="1" s="1"/>
  <c r="BN17" i="1" s="1"/>
  <c r="BQ17" i="1" s="1"/>
  <c r="BT17" i="1" s="1"/>
  <c r="I13" i="1"/>
  <c r="L13" i="1" s="1"/>
  <c r="O13" i="1" s="1"/>
  <c r="R13" i="1" s="1"/>
  <c r="U13" i="1" s="1"/>
  <c r="X13" i="1" s="1"/>
  <c r="AA13" i="1" s="1"/>
  <c r="AD13" i="1" s="1"/>
  <c r="I9" i="1"/>
  <c r="L9" i="1" s="1"/>
  <c r="I5" i="1"/>
  <c r="L5" i="1" s="1"/>
  <c r="O5" i="1" s="1"/>
  <c r="R5" i="1" s="1"/>
  <c r="U5" i="1" s="1"/>
  <c r="X5" i="1" s="1"/>
  <c r="I16" i="1"/>
  <c r="L16" i="1" s="1"/>
  <c r="O16" i="1" s="1"/>
  <c r="R16" i="1" s="1"/>
  <c r="U16" i="1" s="1"/>
  <c r="X16" i="1" s="1"/>
  <c r="AA16" i="1" s="1"/>
  <c r="AD16" i="1" s="1"/>
  <c r="AG16" i="1" s="1"/>
  <c r="AJ16" i="1" s="1"/>
  <c r="AM16" i="1" s="1"/>
  <c r="AP16" i="1" s="1"/>
  <c r="I12" i="1"/>
  <c r="L12" i="1" s="1"/>
  <c r="O12" i="1" s="1"/>
  <c r="R12" i="1" s="1"/>
  <c r="U12" i="1" s="1"/>
  <c r="X12" i="1" s="1"/>
  <c r="AA12" i="1" s="1"/>
  <c r="AD12" i="1" s="1"/>
  <c r="I8" i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AS8" i="1" s="1"/>
  <c r="AV8" i="1" s="1"/>
  <c r="AY8" i="1" s="1"/>
  <c r="BB8" i="1" s="1"/>
  <c r="BE8" i="1" s="1"/>
  <c r="BH8" i="1" s="1"/>
  <c r="BK8" i="1" s="1"/>
  <c r="BN8" i="1" s="1"/>
  <c r="BQ8" i="1" s="1"/>
  <c r="BT8" i="1" s="1"/>
  <c r="I4" i="1"/>
  <c r="L4" i="1" s="1"/>
  <c r="O4" i="1" s="1"/>
  <c r="R4" i="1" s="1"/>
  <c r="U4" i="1" s="1"/>
  <c r="X4" i="1" s="1"/>
  <c r="AA4" i="1" s="1"/>
  <c r="AD4" i="1" s="1"/>
  <c r="AG4" i="1" s="1"/>
  <c r="K19" i="1"/>
  <c r="E19" i="1"/>
  <c r="F19" i="1"/>
  <c r="Q19" i="1"/>
  <c r="BX19" i="1" l="1"/>
  <c r="AG12" i="1"/>
  <c r="AJ12" i="1" s="1"/>
  <c r="AM12" i="1" s="1"/>
  <c r="AP12" i="1" s="1"/>
  <c r="AS12" i="1" s="1"/>
  <c r="AV12" i="1" s="1"/>
  <c r="AY12" i="1" s="1"/>
  <c r="BB12" i="1" s="1"/>
  <c r="BE12" i="1" s="1"/>
  <c r="BH12" i="1" s="1"/>
  <c r="BK12" i="1" s="1"/>
  <c r="BN12" i="1" s="1"/>
  <c r="BQ12" i="1" s="1"/>
  <c r="BT12" i="1" s="1"/>
  <c r="AG13" i="1"/>
  <c r="AJ13" i="1" s="1"/>
  <c r="AM13" i="1" s="1"/>
  <c r="AP13" i="1" s="1"/>
  <c r="AS13" i="1" s="1"/>
  <c r="AV13" i="1" s="1"/>
  <c r="AY13" i="1" s="1"/>
  <c r="BB13" i="1" s="1"/>
  <c r="BE13" i="1" s="1"/>
  <c r="BH13" i="1" s="1"/>
  <c r="BK13" i="1" s="1"/>
  <c r="BN13" i="1" s="1"/>
  <c r="BQ13" i="1" s="1"/>
  <c r="BT13" i="1" s="1"/>
  <c r="AA15" i="1"/>
  <c r="AD15" i="1" s="1"/>
  <c r="AG15" i="1" s="1"/>
  <c r="AJ15" i="1" s="1"/>
  <c r="AM15" i="1" s="1"/>
  <c r="AP15" i="1" s="1"/>
  <c r="AS15" i="1" s="1"/>
  <c r="AV15" i="1" s="1"/>
  <c r="AY15" i="1" s="1"/>
  <c r="BB15" i="1" s="1"/>
  <c r="BE15" i="1" s="1"/>
  <c r="BH15" i="1" s="1"/>
  <c r="BK15" i="1" s="1"/>
  <c r="BN15" i="1" s="1"/>
  <c r="BQ15" i="1" s="1"/>
  <c r="BT15" i="1" s="1"/>
  <c r="AS16" i="1"/>
  <c r="AV16" i="1" s="1"/>
  <c r="AY16" i="1" s="1"/>
  <c r="BB16" i="1" s="1"/>
  <c r="BE16" i="1" s="1"/>
  <c r="BH16" i="1" s="1"/>
  <c r="BK16" i="1" s="1"/>
  <c r="BN16" i="1" s="1"/>
  <c r="BQ16" i="1" s="1"/>
  <c r="BT16" i="1" s="1"/>
  <c r="BV19" i="1"/>
  <c r="AA5" i="1"/>
  <c r="AD5" i="1" s="1"/>
  <c r="AG5" i="1" s="1"/>
  <c r="AJ5" i="1" s="1"/>
  <c r="AM5" i="1" s="1"/>
  <c r="AP5" i="1" s="1"/>
  <c r="AS5" i="1" s="1"/>
  <c r="AV5" i="1" s="1"/>
  <c r="AY5" i="1" s="1"/>
  <c r="BB5" i="1" s="1"/>
  <c r="BE5" i="1" s="1"/>
  <c r="BH5" i="1" s="1"/>
  <c r="BK5" i="1" s="1"/>
  <c r="BN5" i="1" s="1"/>
  <c r="BQ5" i="1" s="1"/>
  <c r="BT5" i="1" s="1"/>
  <c r="AA6" i="1"/>
  <c r="AD6" i="1" s="1"/>
  <c r="AG6" i="1" s="1"/>
  <c r="AJ6" i="1" s="1"/>
  <c r="AM6" i="1" s="1"/>
  <c r="AP6" i="1" s="1"/>
  <c r="AS6" i="1" s="1"/>
  <c r="AV6" i="1" s="1"/>
  <c r="AA7" i="1"/>
  <c r="AD7" i="1" s="1"/>
  <c r="AG7" i="1" s="1"/>
  <c r="AJ7" i="1" s="1"/>
  <c r="AM7" i="1" s="1"/>
  <c r="AP7" i="1" s="1"/>
  <c r="AS7" i="1" s="1"/>
  <c r="AV7" i="1" s="1"/>
  <c r="AY7" i="1" s="1"/>
  <c r="BB7" i="1" s="1"/>
  <c r="BE7" i="1" s="1"/>
  <c r="BH7" i="1" s="1"/>
  <c r="BK7" i="1" s="1"/>
  <c r="BN7" i="1" s="1"/>
  <c r="BQ7" i="1" s="1"/>
  <c r="BT7" i="1" s="1"/>
  <c r="O9" i="1"/>
  <c r="R9" i="1" s="1"/>
  <c r="U9" i="1" s="1"/>
  <c r="X9" i="1" s="1"/>
  <c r="AA9" i="1" s="1"/>
  <c r="AD9" i="1" s="1"/>
  <c r="AJ4" i="1"/>
  <c r="L3" i="1"/>
  <c r="O3" i="1" s="1"/>
  <c r="I19" i="1"/>
  <c r="AY6" i="1" l="1"/>
  <c r="BB6" i="1" s="1"/>
  <c r="BE6" i="1" s="1"/>
  <c r="BH6" i="1" s="1"/>
  <c r="BK6" i="1" s="1"/>
  <c r="BN6" i="1" s="1"/>
  <c r="BQ6" i="1" s="1"/>
  <c r="BT6" i="1" s="1"/>
  <c r="AG9" i="1"/>
  <c r="AJ9" i="1" s="1"/>
  <c r="AM9" i="1" s="1"/>
  <c r="AP9" i="1" s="1"/>
  <c r="AS9" i="1" s="1"/>
  <c r="AV9" i="1" s="1"/>
  <c r="AY9" i="1" s="1"/>
  <c r="BB9" i="1" s="1"/>
  <c r="BE9" i="1" s="1"/>
  <c r="BH9" i="1" s="1"/>
  <c r="BK9" i="1" s="1"/>
  <c r="BN9" i="1" s="1"/>
  <c r="BQ9" i="1" s="1"/>
  <c r="BT9" i="1" s="1"/>
  <c r="AM4" i="1"/>
  <c r="AP4" i="1" s="1"/>
  <c r="AS4" i="1" s="1"/>
  <c r="AV4" i="1" s="1"/>
  <c r="AY4" i="1" s="1"/>
  <c r="BB4" i="1" s="1"/>
  <c r="BE4" i="1" s="1"/>
  <c r="BH4" i="1" s="1"/>
  <c r="BK4" i="1" s="1"/>
  <c r="BN4" i="1" s="1"/>
  <c r="BQ4" i="1" s="1"/>
  <c r="BT4" i="1" s="1"/>
  <c r="L19" i="1"/>
  <c r="O19" i="1" l="1"/>
  <c r="R3" i="1"/>
  <c r="U3" i="1" s="1"/>
  <c r="R19" i="1" l="1"/>
  <c r="X3" i="1"/>
  <c r="AA3" i="1" s="1"/>
  <c r="AD3" i="1" l="1"/>
  <c r="AG3" i="1" s="1"/>
  <c r="AA19" i="1"/>
  <c r="U19" i="1"/>
  <c r="X19" i="1"/>
  <c r="AD19" i="1" l="1"/>
  <c r="AJ3" i="1" l="1"/>
  <c r="AM3" i="1" s="1"/>
  <c r="AG19" i="1"/>
  <c r="AJ19" i="1" l="1"/>
  <c r="AP3" i="1" l="1"/>
  <c r="AM19" i="1"/>
  <c r="AP19" i="1" l="1"/>
  <c r="AS3" i="1"/>
  <c r="AV3" i="1" l="1"/>
  <c r="AS19" i="1"/>
  <c r="AY3" i="1" l="1"/>
  <c r="AV19" i="1"/>
  <c r="BB3" i="1" l="1"/>
  <c r="AY19" i="1"/>
  <c r="BE3" i="1" l="1"/>
  <c r="BB19" i="1"/>
  <c r="BH3" i="1" l="1"/>
  <c r="BK3" i="1" s="1"/>
  <c r="BE19" i="1"/>
  <c r="BH19" i="1" l="1"/>
  <c r="BK19" i="1" l="1"/>
  <c r="BN3" i="1"/>
  <c r="BN19" i="1" l="1"/>
  <c r="BQ3" i="1"/>
  <c r="BT3" i="1" l="1"/>
  <c r="BT19" i="1" s="1"/>
  <c r="BQ19" i="1"/>
</calcChain>
</file>

<file path=xl/sharedStrings.xml><?xml version="1.0" encoding="utf-8"?>
<sst xmlns="http://schemas.openxmlformats.org/spreadsheetml/2006/main" count="1031" uniqueCount="360">
  <si>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</si>
  <si>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</si>
  <si>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</si>
  <si>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</si>
  <si>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</si>
  <si>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</si>
  <si>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</si>
  <si>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</si>
  <si>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</si>
  <si>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</si>
  <si>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</si>
  <si>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</si>
  <si>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</si>
  <si>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</si>
  <si>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</si>
  <si>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</si>
  <si>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</si>
  <si>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</si>
  <si>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</si>
  <si>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</si>
  <si>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</si>
  <si>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</si>
  <si>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</si>
  <si>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</si>
  <si>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</si>
  <si>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</si>
  <si>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</si>
  <si>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</si>
  <si>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</si>
  <si>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</si>
  <si>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Baserate 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</si>
  <si>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</si>
  <si>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</si>
  <si>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</si>
  <si>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</si>
  <si>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</si>
  <si>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</si>
  <si>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</si>
  <si>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</si>
  <si>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</si>
  <si>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</si>
  <si>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</si>
  <si>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</si>
  <si>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</si>
  <si>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</si>
  <si>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</si>
  <si>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</si>
  <si>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</si>
  <si>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</si>
  <si>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</si>
  <si>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</si>
  <si>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</si>
  <si>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</si>
  <si>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</si>
  <si>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</si>
  <si>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</si>
  <si>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</si>
  <si>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</si>
  <si>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</si>
  <si>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</si>
  <si>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</si>
  <si>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1200 ผลรวม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</si>
  <si>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</si>
  <si>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</si>
  <si>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</si>
  <si>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</si>
  <si>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</si>
  <si>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</si>
  <si>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</si>
  <si>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</si>
  <si>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</si>
  <si>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</si>
  <si>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</si>
  <si>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</si>
  <si>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</si>
  <si>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</si>
  <si>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</si>
  <si>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</si>
  <si>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</si>
  <si>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</si>
  <si>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</si>
  <si>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</si>
  <si>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</si>
  <si>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</si>
  <si>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</si>
  <si>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</si>
  <si>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</si>
  <si>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</si>
  <si>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14923</t>
  </si>
  <si>
    <t>ศูนย์มหาวชิราลงกรณธัญบุรี ปทุมธานี</t>
  </si>
  <si>
    <t>1300 ผลรวม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</si>
  <si>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</si>
  <si>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</si>
  <si>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</si>
  <si>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</si>
  <si>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</si>
  <si>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</si>
  <si>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</si>
  <si>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</si>
  <si>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</si>
  <si>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</si>
  <si>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</si>
  <si>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</si>
  <si>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</si>
  <si>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</si>
  <si>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</si>
  <si>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</si>
  <si>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</si>
  <si>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</si>
  <si>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</si>
  <si>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</si>
  <si>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</si>
  <si>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</si>
  <si>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</si>
  <si>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</si>
  <si>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</si>
  <si>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</si>
  <si>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</si>
  <si>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</si>
  <si>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</si>
  <si>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</si>
  <si>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</si>
  <si>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</si>
  <si>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</si>
  <si>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</si>
  <si>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ที่มา: ข้อมูล statement รายบุคคล</t>
  </si>
  <si>
    <t>จ่ายชดเชย IP ต.ค.62ก่อนปรับลดค่าแรง(ก่อนหักเงินเดือน)</t>
  </si>
  <si>
    <t>จำนวนเงินปรับลดค่าแรง IP เดือน ต.ค. 62</t>
  </si>
  <si>
    <t>คงเหลือจ่ายชดเชย IP  ต.ค. 62 หลังปรับลดค่าแรง</t>
  </si>
  <si>
    <t>จ่ายชดเชย IP พ.ย. 62 ก่อนปรับลดค่าแรง(ก่อนหักเงินเดือน)</t>
  </si>
  <si>
    <t>จำนวนเงินปรับลดค่าแรง IP เดือน พ.ย. 62</t>
  </si>
  <si>
    <t>คงเหลือจ่ายชดเชย IP  พ.ย. 62 หลังปรับลดค่าแรง</t>
  </si>
  <si>
    <t>จ่ายชดเชย IP ธ.ค. 62 ก่อนปรับลดค่าแรง(ก่อนหักเงินเดือน)</t>
  </si>
  <si>
    <t>จำนวนเงินปรับลดค่าแรง IP เดือน ธ.ค. 62</t>
  </si>
  <si>
    <t>คงเหลือจ่ายชดเชย IP  ธ.ค. 62 หลังปรับลดค่าแรง</t>
  </si>
  <si>
    <t>จ่ายชดเชย IP ม.ค.63 ก่อนปรับลดค่าแรง(ก่อนหักเงินเดือน)</t>
  </si>
  <si>
    <t>จำนวนเงินปรับลดค่าแรง IP เดือน ม.ค. 63</t>
  </si>
  <si>
    <t>คงเหลือจ่ายชดเชย IP  ม.ค.63 หลังปรับลดค่าแรง</t>
  </si>
  <si>
    <t>จ่ายชดเชย IP ก.พ. 63 ก่อนปรับลดค่าแรง(ก่อนหักเงินเดือน)</t>
  </si>
  <si>
    <t>จำนวนเงินปรับลดค่าแรง IP เดือน  ก.พ. 63</t>
  </si>
  <si>
    <t>คงเหลือจ่ายชดเชย IP  ก.พ. 63 หลังปรับลดค่าแรง</t>
  </si>
  <si>
    <t>จ่ายชดเชย IP มี.ค. 63 ก่อนปรับลดค่าแรง(ก่อนหักเงินเดือน)</t>
  </si>
  <si>
    <t>จำนวนเงินปรับลดค่าแรง IP เดือน  มี.ค. 63</t>
  </si>
  <si>
    <t>คงเหลือจ่ายชดเชย IP  มี.ค. 63 หลังปรับลดค่าแรง</t>
  </si>
  <si>
    <t>จ่ายชดเชย IP เม.ย. 63 ก่อนปรับลดค่าแรง(ก่อนหักเงินเดือน)</t>
  </si>
  <si>
    <t>จำนวนเงินปรับลดค่าแรง IP เดือน เม.ย. 63</t>
  </si>
  <si>
    <t>คงเหลือจ่ายชดเชย IP  เม.ย. 63 หลังปรับลดค่าแรง</t>
  </si>
  <si>
    <t>จ่ายชดเชย IP พ.ค. 63 ก่อนปรับลดค่าแรง(ก่อนหักเงินเดือน)</t>
  </si>
  <si>
    <t>จำนวนเงินปรับลดค่าแรง IP เดือน พ.ค. 63</t>
  </si>
  <si>
    <t>คงเหลือจ่ายชดเชย IP พ.ค. 63 หลังปรับลดค่าแรง</t>
  </si>
  <si>
    <t>จ่ายชดเชย IP มิ.ย. 63 ก่อนปรับลดค่าแรง(ก่อนหักเงินเดือน)</t>
  </si>
  <si>
    <t>จำนวนเงินปรับลดค่าแรง IP เดือน มิ.ย. 63</t>
  </si>
  <si>
    <t>คงเหลือจ่ายชดเชย IP มิ.ย. 63หลังปรับลดค่าแรง</t>
  </si>
  <si>
    <t>จ่ายชดเชย IP ก.ค. 63 ก่อนปรับลดค่าแรง(ก่อนหักเงินเดือน)</t>
  </si>
  <si>
    <t>จำนวนเงินปรับลดค่าแรง IP เดือน ก.ค. 63</t>
  </si>
  <si>
    <t>คงเหลือจ่ายชดเชย IP ก.ค. 63 หลังปรับลดค่าแรง</t>
  </si>
  <si>
    <t>จ่ายชดเชย IP ส.ค. 63 ก่อนปรับลดค่าแรง(ก่อนหักเงินเดือน)</t>
  </si>
  <si>
    <t>จำนวนเงินปรับลดค่าแรง IP เดือน ส.ค. 63</t>
  </si>
  <si>
    <t>คงเหลือจ่ายชดเชย IP ส.ค. 63 หลังปรับลดค่าแรง</t>
  </si>
  <si>
    <t>จ่ายชดเชย IP ก.ย. 63 ก่อนปรับลดค่าแรง(ก่อนหักเงินเดือน)</t>
  </si>
  <si>
    <t>จำนวนเงินปรับลดค่าแรง IP เดือน ก.ย. 63</t>
  </si>
  <si>
    <t>ประมาณการ
รายรับ IP 
หลังปรับลดค่าแรง(63)</t>
  </si>
  <si>
    <t>รายงานการจัดสรรเงินค่าบริการทางการแพทย์ สำหรับหน่วยบริการสังกัด สป.สธ. ปีงบประมาณ 2563 งวดที่1 (โอน 31 ตุลาคม 2562)</t>
  </si>
  <si>
    <t>รายรับเงินค่าบริการทางการแพทย์ งวด 1</t>
  </si>
  <si>
    <t>รายรับอื่นๆ</t>
  </si>
  <si>
    <t>รวมทั้งหมด</t>
  </si>
  <si>
    <t>(4)</t>
  </si>
  <si>
    <t>(5)=(1)+(2)+(3)+(4)</t>
  </si>
  <si>
    <t>จังหวัด</t>
  </si>
  <si>
    <t>Hmain</t>
  </si>
  <si>
    <t>H-name</t>
  </si>
  <si>
    <t>จัดสรรร้อยละ 50 ของรายรับ OP</t>
  </si>
  <si>
    <t>จัดสรรร้อยละ 50 ของรายรับ PP</t>
  </si>
  <si>
    <t>งบบริหารจัดการระดับเขต/จังหวัด</t>
  </si>
  <si>
    <t>งบค่าบริการสร้างเสริมสุขภาพกรณีสิทธิอื่นๆ(PP non UC)</t>
  </si>
  <si>
    <t>พระนครศรีอยุธยา</t>
  </si>
  <si>
    <t>พระนครศรีอยุธยา Total</t>
  </si>
  <si>
    <t xml:space="preserve">ประมาณการรายรับเงินค่าบริการทางการแพทย์ </t>
  </si>
  <si>
    <t>ยอดประกันรายรับปี 63</t>
  </si>
  <si>
    <t>รายรับอื่นๆ จากการปรับเกลี่ย</t>
  </si>
  <si>
    <t>[1]</t>
  </si>
  <si>
    <t>[2]</t>
  </si>
  <si>
    <t>[3]=[1]-[2]</t>
  </si>
  <si>
    <t>[4]</t>
  </si>
  <si>
    <t>[5]=[3]-[4]</t>
  </si>
  <si>
    <t>[6]</t>
  </si>
  <si>
    <t>[7]</t>
  </si>
  <si>
    <t>[8]=[6]-[7]</t>
  </si>
  <si>
    <t>[9]</t>
  </si>
  <si>
    <t>[10]</t>
  </si>
  <si>
    <t>[11]=[9]-[10]</t>
  </si>
  <si>
    <t>[12]=[3]+[8]+[11]</t>
  </si>
  <si>
    <t>[13]</t>
  </si>
  <si>
    <t>[14]</t>
  </si>
  <si>
    <t>[15]</t>
  </si>
  <si>
    <t>ลำดับ</t>
  </si>
  <si>
    <t>เขต</t>
  </si>
  <si>
    <t>รหัสจังหวัด</t>
  </si>
  <si>
    <t>รหัส</t>
  </si>
  <si>
    <t>HOSPTYPE</t>
  </si>
  <si>
    <t xml:space="preserve">รายรับ OP </t>
  </si>
  <si>
    <t>ปรับลดค่าแรง OP</t>
  </si>
  <si>
    <t>รายรับ OP 
หลังปรับลดค่าแรง</t>
  </si>
  <si>
    <t>โอนงวด 1 OP 50% (31 ตุลาคม 62)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</si>
  <si>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</si>
  <si>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</si>
  <si>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</si>
  <si>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</si>
  <si>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โอนงวด 1 PP 50% (31 ตุลาคม 62)</t>
  </si>
  <si>
    <t>รายรับ PP สุทธิ
หลังปรับลดค่าแรง</t>
  </si>
  <si>
    <t xml:space="preserve">ประมาณการ
รายรับ IP </t>
  </si>
  <si>
    <t>ปรับลดค่าแรง IP</t>
  </si>
  <si>
    <t>ประมาณการ
รายรับ IP 
หลังปรับลดค่าแรง</t>
  </si>
  <si>
    <t>รวมประมาณการรายรับ OP-PP-IP
หลังหักเงินเดือน</t>
  </si>
  <si>
    <t>รวมยอดประกัน 
OP-PP-IP
(ก่อนหัก Virtual account)</t>
  </si>
  <si>
    <t xml:space="preserve">งบบริหารจัดการระดับเขต/จังหวัด  </t>
  </si>
  <si>
    <t>โอนงวด 1 บริหารจัดการ 100% (31 ตุลาคม 62)</t>
  </si>
  <si>
    <t>งบค่าบริการสร้างเสริมสุขภาพฯกรณีสิทธิอื่น 
(PP non uc)</t>
  </si>
  <si>
    <t>โอนงวด 1 PP non UC 100% (31 ตุลาคม 62)</t>
  </si>
  <si>
    <t>04</t>
  </si>
  <si>
    <t>นนทบุรี</t>
  </si>
  <si>
    <t>0010</t>
  </si>
  <si>
    <t>ปทุมธานี</t>
  </si>
  <si>
    <t>01088</t>
  </si>
  <si>
    <t>รพ.สต.หลักหก1 หมู่ที่ 07 ตำบลหลักหก</t>
  </si>
  <si>
    <t>01130</t>
  </si>
  <si>
    <t>รพ.สต.เฉลิมพระเกียรติฯ(ลาดสวาย) หมู่ที่ 06 ตำบลลาดสวาย</t>
  </si>
  <si>
    <t>1500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</si>
  <si>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</si>
  <si>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</si>
  <si>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</si>
  <si>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</si>
  <si>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</si>
  <si>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</si>
  <si>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</si>
  <si>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</si>
  <si>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</si>
  <si>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</si>
  <si>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</si>
  <si>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</si>
  <si>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</si>
  <si>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</si>
  <si>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</si>
  <si>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</si>
  <si>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</si>
  <si>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</si>
  <si>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</si>
  <si>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</si>
  <si>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</si>
  <si>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</si>
  <si>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</si>
  <si>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</si>
  <si>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</si>
  <si>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</si>
  <si>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</si>
  <si>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</si>
  <si>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</si>
  <si>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</si>
  <si>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</si>
  <si>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</si>
  <si>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</si>
  <si>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</si>
  <si>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</si>
  <si>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</si>
  <si>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</si>
  <si>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</si>
  <si>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</si>
  <si>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1700</t>
  </si>
  <si>
    <t>สิงห์บุรี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</si>
  <si>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</si>
  <si>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</si>
  <si>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</si>
  <si>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</si>
  <si>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</si>
  <si>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</si>
  <si>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</si>
  <si>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</si>
  <si>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</si>
  <si>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</si>
  <si>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</si>
  <si>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</si>
  <si>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</si>
  <si>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</si>
  <si>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</si>
  <si>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</si>
  <si>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</si>
  <si>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</si>
  <si>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</si>
  <si>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</si>
  <si>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</si>
  <si>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</si>
  <si>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</si>
  <si>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</si>
  <si>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</si>
  <si>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</si>
  <si>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</si>
  <si>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</si>
  <si>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</si>
  <si>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</si>
  <si>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</si>
  <si>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</si>
  <si>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</si>
  <si>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</si>
  <si>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</si>
  <si>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</si>
  <si>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</si>
  <si>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</si>
  <si>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2600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</si>
  <si>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</si>
  <si>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</si>
  <si>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</si>
  <si>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</si>
  <si>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</si>
  <si>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</si>
  <si>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</si>
  <si>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</si>
  <si>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</si>
  <si>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รายงานการจัดสรรเงินค่าบริการทางการแพทย์ สำหรับหน่วยบริการสังกัด สป.สธ. ปีงบประมาณ 2563 งวดที่2 (โอน 7 กุมภาพันธ์ 2563)</t>
  </si>
  <si>
    <t>รายรับเงินค่าบริการทางการแพทย์ งวด 2 ครั้งที่ 1 (ร้อยละ25)</t>
  </si>
  <si>
    <t>(3)=(1)+(2)</t>
  </si>
  <si>
    <t>รวม</t>
  </si>
  <si>
    <t>โอนงวด 2 OP 25% (7 กุมภาพันธ์ 63)</t>
  </si>
  <si>
    <t>โอนงวด 2 PP 25% (7 กุมภาพันธ์ 63)</t>
  </si>
  <si>
    <t>โอนงวด 3 OP..% (31 มีนาคม 63)</t>
  </si>
  <si>
    <t>โอนงวด 3 PP ..% (31 มีนาคม 63)</t>
  </si>
  <si>
    <t xml:space="preserve">รายงานการจัดสรรเงินงบอื่นๆ สำหรับหน่วยบริการสังกัด สป.สธ. ปีงบประมาณ 2563 </t>
  </si>
  <si>
    <t>ค่าเสื่อม</t>
  </si>
  <si>
    <t>fixcost</t>
  </si>
  <si>
    <t>ค่าเสื่อม70%</t>
  </si>
  <si>
    <t>ค่าเสื่อม20%</t>
  </si>
  <si>
    <t>ค่าเสื่อม10%</t>
  </si>
  <si>
    <t>ค่าเสื่อม100%</t>
  </si>
  <si>
    <t xml:space="preserve">Fee schedule </t>
  </si>
  <si>
    <t>fixcost(คำนวณ)</t>
  </si>
  <si>
    <t>โอนรอยต่อ</t>
  </si>
  <si>
    <t>เขตรอยต่อ</t>
  </si>
  <si>
    <t>การฝากครรภ์</t>
  </si>
  <si>
    <t>คัดกรองมะเร็งปากมดลูก</t>
  </si>
  <si>
    <t>ทันตกรรมนักเรียน</t>
  </si>
  <si>
    <t>บริการหญิงตั้งครรภ์</t>
  </si>
  <si>
    <t xml:space="preserve">fixcostโอน </t>
  </si>
  <si>
    <t xml:space="preserve">รับเขตรอยต่อ </t>
  </si>
  <si>
    <t>ข้อมูล ณ วันที่</t>
  </si>
  <si>
    <t>ประมาณการที่ควรได้อีก</t>
  </si>
  <si>
    <t>รพ.สมเด็จพระสังฆราชเจ้า กรมหลวงชินวราลงกรณ (วาสนมหาเถร)</t>
  </si>
  <si>
    <t>จัดสรรปิดยอกประกันขั้นต่ำ IP รอบ1</t>
  </si>
  <si>
    <t>รายละเอียดการจัดสรรเงิน ปี งบประมาณ 2563</t>
  </si>
  <si>
    <t>ปิดยอดประกันขั้นต่ำ สปสช.โอนเงิน 31 ก.ค. 2563</t>
  </si>
  <si>
    <t>IP_CF สปสช.โอนเงิน 11 ก.ย. 2563</t>
  </si>
  <si>
    <t>ปิดยอดประกันขั้นต่ำ สปสช.โอนเงิน 15 ก.ย. 2563</t>
  </si>
  <si>
    <t>รายรับจาการเทคืน BR 10 เดือนสปสช.โอนเงิน 15 ก.ย. 2563</t>
  </si>
  <si>
    <t>ประมาณปรับเกลี่ย 116 ลบ. สปสช.โอนเงิน 15 ก.ย. 2563</t>
  </si>
  <si>
    <t>รพ.สมเด็จพระสังฆราชเจ้าฯ</t>
  </si>
  <si>
    <t>ปิดยอดประกันขั้นต่ำ สปสช.โอนเงิน 31 ก.ค. 2563(1)</t>
  </si>
  <si>
    <t>IP_CF สปสช.โอนเงิน 11 ก.ย. 2563(2)</t>
  </si>
  <si>
    <t>ปิดยอดประกันขั้นต่ำ สปสช.โอนเงิน 15 ก.ย. 2563(3)</t>
  </si>
  <si>
    <t>รายรับจาการเทคืน BR 10 เดือนสปสช.โอนเงิน 15 ก.ย. 2563(4)</t>
  </si>
  <si>
    <t>ประมาณปรับเกลี่ย 116 ลบ. สปสช.โอนเงิน 15 ก.ย. 2563(5)</t>
  </si>
  <si>
    <t>รวม (1+2+3+4+5)</t>
  </si>
  <si>
    <t>ได้รับจริง(ครบ)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</si>
</sst>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[Red]\-#,##0.00\ "/>
  </numFmts>
  <fonts count="36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  <charset val="222"/>
    </font>
    <font>
      <b/>
      <sz val="17"/>
      <color rgb="FF0000CC"/>
      <name val="TH SarabunPSK"/>
      <family val="2"/>
    </font>
    <font>
      <sz val="17"/>
      <name val="TH SarabunPSK"/>
      <family val="2"/>
      <charset val="222"/>
    </font>
    <font>
      <sz val="10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charset val="222"/>
      <scheme val="minor"/>
    </font>
    <font>
      <b/>
      <sz val="24"/>
      <color theme="1"/>
      <name val="Angsana New"/>
      <family val="1"/>
    </font>
    <font>
      <b/>
      <sz val="24"/>
      <name val="Angsana New"/>
      <family val="1"/>
    </font>
    <font>
      <b/>
      <sz val="24"/>
      <color rgb="FF7030A0"/>
      <name val="Angsana New"/>
      <family val="1"/>
    </font>
    <font>
      <b/>
      <sz val="24"/>
      <color rgb="FF000000"/>
      <name val="Angsana New"/>
      <family val="1"/>
    </font>
    <font>
      <sz val="9"/>
      <color theme="1"/>
      <name val="Tahoma"/>
      <family val="2"/>
      <scheme val="major"/>
    </font>
    <font>
      <b/>
      <sz val="9"/>
      <color theme="1"/>
      <name val="Tahoma"/>
      <family val="2"/>
      <scheme val="major"/>
    </font>
    <font>
      <sz val="9"/>
      <name val="Tahoma"/>
      <family val="2"/>
      <scheme val="major"/>
    </font>
    <font>
      <b/>
      <sz val="9"/>
      <name val="Tahoma"/>
      <family val="2"/>
      <scheme val="major"/>
    </font>
    <font>
      <b/>
      <sz val="9"/>
      <color rgb="FF7030A0"/>
      <name val="Tahoma"/>
      <family val="2"/>
      <scheme val="major"/>
    </font>
    <font>
      <b/>
      <sz val="9"/>
      <color rgb="FF000000"/>
      <name val="Tahoma"/>
      <family val="2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8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/>
    <xf numFmtId="43" fontId="9" fillId="0" borderId="1" xfId="1" applyFont="1" applyBorder="1"/>
    <xf numFmtId="43" fontId="10" fillId="0" borderId="1" xfId="1" applyFont="1" applyBorder="1"/>
    <xf numFmtId="43" fontId="9" fillId="0" borderId="1" xfId="1" applyFont="1" applyFill="1" applyBorder="1"/>
    <xf numFmtId="43" fontId="10" fillId="0" borderId="1" xfId="1" applyFont="1" applyFill="1" applyBorder="1"/>
    <xf numFmtId="0" fontId="12" fillId="0" borderId="3" xfId="2" applyFont="1" applyBorder="1" applyAlignment="1">
      <alignment horizontal="centerContinuous" vertical="center"/>
    </xf>
    <xf numFmtId="0" fontId="12" fillId="0" borderId="1" xfId="2" applyFont="1" applyBorder="1" applyAlignment="1">
      <alignment horizontal="center"/>
    </xf>
    <xf numFmtId="0" fontId="11" fillId="0" borderId="0" xfId="2"/>
    <xf numFmtId="0" fontId="12" fillId="0" borderId="4" xfId="2" applyFont="1" applyBorder="1" applyAlignment="1">
      <alignment horizontal="centerContinuous" vertical="center"/>
    </xf>
    <xf numFmtId="43" fontId="14" fillId="0" borderId="1" xfId="3" applyFont="1" applyBorder="1"/>
    <xf numFmtId="0" fontId="12" fillId="0" borderId="5" xfId="2" applyFont="1" applyBorder="1"/>
    <xf numFmtId="0" fontId="16" fillId="0" borderId="6" xfId="4" applyFont="1" applyFill="1" applyBorder="1" applyAlignment="1">
      <alignment wrapText="1"/>
    </xf>
    <xf numFmtId="0" fontId="12" fillId="0" borderId="1" xfId="2" applyNumberFormat="1" applyFont="1" applyBorder="1"/>
    <xf numFmtId="0" fontId="12" fillId="0" borderId="7" xfId="2" applyFont="1" applyBorder="1"/>
    <xf numFmtId="0" fontId="16" fillId="0" borderId="8" xfId="4" applyFont="1" applyFill="1" applyBorder="1" applyAlignment="1">
      <alignment wrapText="1"/>
    </xf>
    <xf numFmtId="0" fontId="12" fillId="6" borderId="9" xfId="2" applyFont="1" applyFill="1" applyBorder="1"/>
    <xf numFmtId="0" fontId="12" fillId="6" borderId="1" xfId="2" applyFont="1" applyFill="1" applyBorder="1"/>
    <xf numFmtId="0" fontId="12" fillId="6" borderId="1" xfId="2" applyNumberFormat="1" applyFont="1" applyFill="1" applyBorder="1"/>
    <xf numFmtId="43" fontId="14" fillId="6" borderId="1" xfId="3" applyFont="1" applyFill="1" applyBorder="1"/>
    <xf numFmtId="0" fontId="12" fillId="0" borderId="9" xfId="2" applyFont="1" applyBorder="1"/>
    <xf numFmtId="0" fontId="16" fillId="2" borderId="8" xfId="4" applyFont="1" applyFill="1" applyBorder="1" applyAlignment="1">
      <alignment wrapText="1"/>
    </xf>
    <xf numFmtId="0" fontId="12" fillId="0" borderId="0" xfId="2" applyFont="1"/>
    <xf numFmtId="43" fontId="14" fillId="0" borderId="0" xfId="3" applyFont="1"/>
    <xf numFmtId="0" fontId="0" fillId="0" borderId="0" xfId="0" applyFill="1"/>
    <xf numFmtId="0" fontId="0" fillId="7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8" borderId="1" xfId="0" applyFill="1" applyBorder="1" applyAlignment="1">
      <alignment horizontal="center" vertical="center" wrapText="1"/>
    </xf>
    <xf numFmtId="0" fontId="12" fillId="9" borderId="1" xfId="2" applyNumberFormat="1" applyFont="1" applyFill="1" applyBorder="1"/>
    <xf numFmtId="0" fontId="12" fillId="10" borderId="1" xfId="2" applyNumberFormat="1" applyFont="1" applyFill="1" applyBorder="1"/>
    <xf numFmtId="0" fontId="16" fillId="10" borderId="8" xfId="4" applyFont="1" applyFill="1" applyBorder="1" applyAlignment="1">
      <alignment wrapText="1"/>
    </xf>
    <xf numFmtId="0" fontId="16" fillId="9" borderId="8" xfId="4" applyFont="1" applyFill="1" applyBorder="1" applyAlignment="1">
      <alignment wrapText="1"/>
    </xf>
    <xf numFmtId="0" fontId="0" fillId="11" borderId="1" xfId="0" applyFill="1" applyBorder="1" applyAlignment="1">
      <alignment horizontal="center" vertical="center" wrapText="1"/>
    </xf>
    <xf numFmtId="43" fontId="13" fillId="0" borderId="3" xfId="3" applyFont="1" applyFill="1" applyBorder="1" applyAlignment="1">
      <alignment horizontal="centerContinuous" vertical="center"/>
    </xf>
    <xf numFmtId="43" fontId="14" fillId="0" borderId="3" xfId="3" applyFont="1" applyBorder="1" applyAlignment="1">
      <alignment horizontal="centerContinuous"/>
    </xf>
    <xf numFmtId="0" fontId="11" fillId="0" borderId="1" xfId="2" applyBorder="1"/>
    <xf numFmtId="43" fontId="0" fillId="12" borderId="1" xfId="1" applyFont="1" applyFill="1" applyBorder="1"/>
    <xf numFmtId="43" fontId="9" fillId="12" borderId="1" xfId="1" applyFont="1" applyFill="1" applyBorder="1"/>
    <xf numFmtId="0" fontId="16" fillId="13" borderId="8" xfId="4" applyFont="1" applyFill="1" applyBorder="1" applyAlignment="1">
      <alignment wrapText="1"/>
    </xf>
    <xf numFmtId="0" fontId="12" fillId="13" borderId="1" xfId="2" applyNumberFormat="1" applyFont="1" applyFill="1" applyBorder="1"/>
    <xf numFmtId="0" fontId="16" fillId="14" borderId="8" xfId="4" applyFont="1" applyFill="1" applyBorder="1" applyAlignment="1">
      <alignment wrapText="1"/>
    </xf>
    <xf numFmtId="0" fontId="16" fillId="12" borderId="8" xfId="4" applyFont="1" applyFill="1" applyBorder="1" applyAlignment="1">
      <alignment wrapText="1"/>
    </xf>
    <xf numFmtId="0" fontId="12" fillId="12" borderId="1" xfId="2" applyNumberFormat="1" applyFont="1" applyFill="1" applyBorder="1"/>
    <xf numFmtId="0" fontId="17" fillId="0" borderId="0" xfId="2" applyFont="1"/>
    <xf numFmtId="0" fontId="0" fillId="15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43" fontId="8" fillId="0" borderId="1" xfId="1" applyFont="1" applyFill="1" applyBorder="1"/>
    <xf numFmtId="17" fontId="14" fillId="0" borderId="1" xfId="3" applyNumberFormat="1" applyFont="1" applyBorder="1"/>
    <xf numFmtId="4" fontId="17" fillId="0" borderId="1" xfId="0" applyNumberFormat="1" applyFont="1" applyFill="1" applyBorder="1" applyAlignment="1"/>
    <xf numFmtId="4" fontId="17" fillId="9" borderId="5" xfId="0" applyNumberFormat="1" applyFont="1" applyFill="1" applyBorder="1" applyAlignment="1"/>
    <xf numFmtId="4" fontId="17" fillId="16" borderId="9" xfId="0" applyNumberFormat="1" applyFont="1" applyFill="1" applyBorder="1" applyAlignment="1"/>
    <xf numFmtId="4" fontId="17" fillId="9" borderId="9" xfId="0" applyNumberFormat="1" applyFont="1" applyFill="1" applyBorder="1" applyAlignment="1"/>
    <xf numFmtId="4" fontId="17" fillId="0" borderId="9" xfId="0" applyNumberFormat="1" applyFont="1" applyFill="1" applyBorder="1" applyAlignment="1"/>
    <xf numFmtId="4" fontId="17" fillId="13" borderId="1" xfId="0" applyNumberFormat="1" applyFont="1" applyFill="1" applyBorder="1" applyAlignment="1"/>
    <xf numFmtId="4" fontId="17" fillId="10" borderId="1" xfId="0" applyNumberFormat="1" applyFont="1" applyFill="1" applyBorder="1" applyAlignment="1"/>
    <xf numFmtId="4" fontId="17" fillId="12" borderId="1" xfId="0" applyNumberFormat="1" applyFont="1" applyFill="1" applyBorder="1" applyAlignment="1"/>
    <xf numFmtId="0" fontId="12" fillId="3" borderId="1" xfId="2" applyNumberFormat="1" applyFont="1" applyFill="1" applyBorder="1"/>
    <xf numFmtId="4" fontId="17" fillId="0" borderId="1" xfId="3" applyNumberFormat="1" applyFont="1" applyBorder="1"/>
    <xf numFmtId="4" fontId="17" fillId="0" borderId="1" xfId="1" applyNumberFormat="1" applyFont="1" applyBorder="1" applyAlignment="1">
      <alignment horizontal="center"/>
    </xf>
    <xf numFmtId="4" fontId="17" fillId="0" borderId="1" xfId="1" applyNumberFormat="1" applyFont="1" applyFill="1" applyBorder="1" applyAlignment="1"/>
    <xf numFmtId="4" fontId="17" fillId="0" borderId="1" xfId="2" applyNumberFormat="1" applyFont="1" applyBorder="1"/>
    <xf numFmtId="4" fontId="12" fillId="0" borderId="1" xfId="0" applyNumberFormat="1" applyFont="1" applyFill="1" applyBorder="1" applyAlignment="1"/>
    <xf numFmtId="4" fontId="17" fillId="0" borderId="11" xfId="0" applyNumberFormat="1" applyFont="1" applyFill="1" applyBorder="1" applyAlignment="1"/>
    <xf numFmtId="4" fontId="18" fillId="0" borderId="1" xfId="0" applyNumberFormat="1" applyFont="1" applyFill="1" applyBorder="1" applyAlignment="1"/>
    <xf numFmtId="4" fontId="17" fillId="9" borderId="1" xfId="3" applyNumberFormat="1" applyFont="1" applyFill="1" applyBorder="1"/>
    <xf numFmtId="4" fontId="17" fillId="9" borderId="1" xfId="1" applyNumberFormat="1" applyFont="1" applyFill="1" applyBorder="1" applyAlignment="1">
      <alignment horizontal="center"/>
    </xf>
    <xf numFmtId="4" fontId="17" fillId="9" borderId="1" xfId="1" applyNumberFormat="1" applyFont="1" applyFill="1" applyBorder="1" applyAlignment="1"/>
    <xf numFmtId="4" fontId="12" fillId="9" borderId="1" xfId="0" applyNumberFormat="1" applyFont="1" applyFill="1" applyBorder="1" applyAlignment="1"/>
    <xf numFmtId="4" fontId="18" fillId="10" borderId="1" xfId="0" applyNumberFormat="1" applyFont="1" applyFill="1" applyBorder="1" applyAlignment="1"/>
    <xf numFmtId="4" fontId="17" fillId="0" borderId="0" xfId="2" applyNumberFormat="1" applyFont="1"/>
    <xf numFmtId="4" fontId="12" fillId="0" borderId="1" xfId="2" applyNumberFormat="1" applyFont="1" applyBorder="1"/>
    <xf numFmtId="4" fontId="17" fillId="10" borderId="1" xfId="3" applyNumberFormat="1" applyFont="1" applyFill="1" applyBorder="1"/>
    <xf numFmtId="4" fontId="17" fillId="10" borderId="1" xfId="1" applyNumberFormat="1" applyFont="1" applyFill="1" applyBorder="1" applyAlignment="1">
      <alignment horizontal="center"/>
    </xf>
    <xf numFmtId="4" fontId="17" fillId="10" borderId="1" xfId="1" applyNumberFormat="1" applyFont="1" applyFill="1" applyBorder="1" applyAlignment="1"/>
    <xf numFmtId="4" fontId="12" fillId="10" borderId="1" xfId="0" applyNumberFormat="1" applyFont="1" applyFill="1" applyBorder="1" applyAlignment="1"/>
    <xf numFmtId="4" fontId="18" fillId="10" borderId="9" xfId="0" applyNumberFormat="1" applyFont="1" applyFill="1" applyBorder="1" applyAlignment="1"/>
    <xf numFmtId="4" fontId="18" fillId="9" borderId="1" xfId="0" applyNumberFormat="1" applyFont="1" applyFill="1" applyBorder="1" applyAlignment="1"/>
    <xf numFmtId="4" fontId="17" fillId="13" borderId="1" xfId="3" applyNumberFormat="1" applyFont="1" applyFill="1" applyBorder="1"/>
    <xf numFmtId="4" fontId="17" fillId="13" borderId="1" xfId="1" applyNumberFormat="1" applyFont="1" applyFill="1" applyBorder="1" applyAlignment="1">
      <alignment horizontal="center"/>
    </xf>
    <xf numFmtId="4" fontId="17" fillId="13" borderId="1" xfId="1" applyNumberFormat="1" applyFont="1" applyFill="1" applyBorder="1" applyAlignment="1"/>
    <xf numFmtId="4" fontId="12" fillId="13" borderId="1" xfId="0" applyNumberFormat="1" applyFont="1" applyFill="1" applyBorder="1" applyAlignment="1"/>
    <xf numFmtId="4" fontId="17" fillId="13" borderId="0" xfId="2" applyNumberFormat="1" applyFont="1" applyFill="1"/>
    <xf numFmtId="4" fontId="18" fillId="13" borderId="1" xfId="0" applyNumberFormat="1" applyFont="1" applyFill="1" applyBorder="1" applyAlignment="1"/>
    <xf numFmtId="4" fontId="17" fillId="10" borderId="9" xfId="0" applyNumberFormat="1" applyFont="1" applyFill="1" applyBorder="1" applyAlignment="1"/>
    <xf numFmtId="4" fontId="17" fillId="12" borderId="1" xfId="3" applyNumberFormat="1" applyFont="1" applyFill="1" applyBorder="1"/>
    <xf numFmtId="4" fontId="17" fillId="12" borderId="1" xfId="1" applyNumberFormat="1" applyFont="1" applyFill="1" applyBorder="1" applyAlignment="1">
      <alignment horizontal="center"/>
    </xf>
    <xf numFmtId="4" fontId="17" fillId="12" borderId="1" xfId="1" applyNumberFormat="1" applyFont="1" applyFill="1" applyBorder="1" applyAlignment="1"/>
    <xf numFmtId="4" fontId="12" fillId="12" borderId="1" xfId="0" applyNumberFormat="1" applyFont="1" applyFill="1" applyBorder="1" applyAlignment="1"/>
    <xf numFmtId="4" fontId="17" fillId="12" borderId="5" xfId="0" applyNumberFormat="1" applyFont="1" applyFill="1" applyBorder="1" applyAlignment="1"/>
    <xf numFmtId="4" fontId="18" fillId="12" borderId="1" xfId="0" applyNumberFormat="1" applyFont="1" applyFill="1" applyBorder="1" applyAlignment="1"/>
    <xf numFmtId="4" fontId="17" fillId="10" borderId="10" xfId="0" applyNumberFormat="1" applyFont="1" applyFill="1" applyBorder="1" applyAlignment="1"/>
    <xf numFmtId="4" fontId="17" fillId="14" borderId="9" xfId="0" applyNumberFormat="1" applyFont="1" applyFill="1" applyBorder="1" applyAlignment="1"/>
    <xf numFmtId="4" fontId="18" fillId="8" borderId="1" xfId="0" applyNumberFormat="1" applyFont="1" applyFill="1" applyBorder="1" applyAlignment="1"/>
    <xf numFmtId="43" fontId="19" fillId="0" borderId="0" xfId="0" applyNumberFormat="1" applyFont="1"/>
    <xf numFmtId="0" fontId="0" fillId="18" borderId="1" xfId="0" applyFill="1" applyBorder="1" applyAlignment="1">
      <alignment horizontal="center" vertical="center" wrapText="1"/>
    </xf>
    <xf numFmtId="43" fontId="9" fillId="0" borderId="0" xfId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19" borderId="1" xfId="0" applyFill="1" applyBorder="1" applyAlignment="1">
      <alignment horizontal="center" vertical="center" wrapText="1"/>
    </xf>
    <xf numFmtId="43" fontId="20" fillId="0" borderId="1" xfId="1" applyFont="1" applyBorder="1"/>
    <xf numFmtId="43" fontId="20" fillId="12" borderId="1" xfId="1" applyFont="1" applyFill="1" applyBorder="1"/>
    <xf numFmtId="0" fontId="20" fillId="0" borderId="0" xfId="0" applyFont="1"/>
    <xf numFmtId="43" fontId="0" fillId="0" borderId="1" xfId="1" applyFont="1" applyFill="1" applyBorder="1"/>
    <xf numFmtId="0" fontId="7" fillId="0" borderId="2" xfId="0" applyFont="1" applyFill="1" applyBorder="1"/>
    <xf numFmtId="0" fontId="21" fillId="20" borderId="12" xfId="0" applyFont="1" applyFill="1" applyBorder="1" applyAlignment="1">
      <alignment horizontal="center" vertical="center" wrapText="1"/>
    </xf>
    <xf numFmtId="43" fontId="0" fillId="20" borderId="1" xfId="1" applyFont="1" applyFill="1" applyBorder="1"/>
    <xf numFmtId="43" fontId="9" fillId="20" borderId="1" xfId="1" applyFont="1" applyFill="1" applyBorder="1"/>
    <xf numFmtId="0" fontId="5" fillId="0" borderId="0" xfId="5"/>
    <xf numFmtId="0" fontId="5" fillId="0" borderId="0" xfId="5" applyAlignment="1">
      <alignment horizontal="center"/>
    </xf>
    <xf numFmtId="0" fontId="5" fillId="0" borderId="1" xfId="5" applyBorder="1" applyAlignment="1">
      <alignment horizontal="center"/>
    </xf>
    <xf numFmtId="0" fontId="22" fillId="21" borderId="3" xfId="6" applyFont="1" applyFill="1" applyBorder="1" applyAlignment="1" applyProtection="1">
      <alignment horizontal="center" vertical="center" wrapText="1"/>
    </xf>
    <xf numFmtId="49" fontId="5" fillId="0" borderId="1" xfId="5" applyNumberFormat="1" applyBorder="1" applyAlignment="1">
      <alignment horizontal="center"/>
    </xf>
    <xf numFmtId="0" fontId="22" fillId="21" borderId="4" xfId="6" applyFont="1" applyFill="1" applyBorder="1" applyAlignment="1" applyProtection="1">
      <alignment horizontal="center" vertical="center" wrapText="1"/>
    </xf>
    <xf numFmtId="4" fontId="22" fillId="21" borderId="1" xfId="6" applyNumberFormat="1" applyFont="1" applyFill="1" applyBorder="1" applyAlignment="1" applyProtection="1">
      <alignment horizontal="center" vertical="center" wrapText="1"/>
    </xf>
    <xf numFmtId="0" fontId="22" fillId="21" borderId="1" xfId="6" applyFont="1" applyFill="1" applyBorder="1" applyAlignment="1" applyProtection="1">
      <alignment horizontal="center" vertical="center" wrapText="1"/>
    </xf>
    <xf numFmtId="0" fontId="23" fillId="21" borderId="1" xfId="6" applyFont="1" applyFill="1" applyBorder="1" applyAlignment="1" applyProtection="1">
      <alignment horizontal="center" vertical="center" wrapText="1"/>
    </xf>
    <xf numFmtId="0" fontId="22" fillId="0" borderId="1" xfId="6" applyFont="1" applyFill="1" applyBorder="1" applyProtection="1"/>
    <xf numFmtId="4" fontId="5" fillId="0" borderId="1" xfId="5" applyNumberFormat="1" applyBorder="1"/>
    <xf numFmtId="4" fontId="24" fillId="0" borderId="1" xfId="5" applyNumberFormat="1" applyFont="1" applyBorder="1"/>
    <xf numFmtId="0" fontId="25" fillId="22" borderId="1" xfId="6" applyFont="1" applyFill="1" applyBorder="1" applyProtection="1"/>
    <xf numFmtId="0" fontId="22" fillId="22" borderId="1" xfId="6" applyFont="1" applyFill="1" applyBorder="1" applyProtection="1"/>
    <xf numFmtId="4" fontId="5" fillId="0" borderId="0" xfId="5" applyNumberFormat="1"/>
    <xf numFmtId="49" fontId="4" fillId="0" borderId="1" xfId="5" applyNumberFormat="1" applyFont="1" applyBorder="1" applyAlignment="1">
      <alignment horizontal="center"/>
    </xf>
    <xf numFmtId="0" fontId="5" fillId="0" borderId="0" xfId="5" applyAlignment="1">
      <alignment horizontal="center"/>
    </xf>
    <xf numFmtId="4" fontId="22" fillId="5" borderId="1" xfId="6" applyNumberFormat="1" applyFont="1" applyFill="1" applyBorder="1" applyAlignment="1" applyProtection="1">
      <alignment horizontal="center" vertical="center" wrapText="1"/>
    </xf>
    <xf numFmtId="4" fontId="5" fillId="0" borderId="2" xfId="5" applyNumberFormat="1" applyBorder="1" applyAlignment="1">
      <alignment horizontal="center" shrinkToFit="1"/>
    </xf>
    <xf numFmtId="0" fontId="22" fillId="19" borderId="1" xfId="6" applyFont="1" applyFill="1" applyBorder="1" applyAlignment="1" applyProtection="1">
      <alignment horizontal="center" vertical="center" wrapText="1"/>
    </xf>
    <xf numFmtId="0" fontId="22" fillId="17" borderId="1" xfId="6" applyFont="1" applyFill="1" applyBorder="1" applyAlignment="1" applyProtection="1">
      <alignment horizontal="center" vertical="center" wrapText="1"/>
    </xf>
    <xf numFmtId="0" fontId="22" fillId="8" borderId="1" xfId="6" applyFont="1" applyFill="1" applyBorder="1" applyAlignment="1" applyProtection="1">
      <alignment horizontal="center" vertical="center" wrapText="1"/>
    </xf>
    <xf numFmtId="4" fontId="24" fillId="8" borderId="1" xfId="5" applyNumberFormat="1" applyFont="1" applyFill="1" applyBorder="1"/>
    <xf numFmtId="4" fontId="24" fillId="5" borderId="1" xfId="5" applyNumberFormat="1" applyFont="1" applyFill="1" applyBorder="1"/>
    <xf numFmtId="4" fontId="24" fillId="17" borderId="1" xfId="5" applyNumberFormat="1" applyFont="1" applyFill="1" applyBorder="1"/>
    <xf numFmtId="0" fontId="5" fillId="0" borderId="2" xfId="5" applyBorder="1" applyAlignment="1"/>
    <xf numFmtId="0" fontId="5" fillId="0" borderId="32" xfId="5" applyBorder="1" applyAlignment="1"/>
    <xf numFmtId="0" fontId="5" fillId="0" borderId="13" xfId="5" applyBorder="1" applyAlignment="1"/>
    <xf numFmtId="0" fontId="3" fillId="0" borderId="0" xfId="5" applyFont="1" applyAlignment="1"/>
    <xf numFmtId="0" fontId="5" fillId="0" borderId="0" xfId="5" applyAlignment="1"/>
    <xf numFmtId="4" fontId="2" fillId="0" borderId="0" xfId="5" applyNumberFormat="1" applyFont="1"/>
    <xf numFmtId="14" fontId="5" fillId="0" borderId="0" xfId="5" applyNumberFormat="1" applyAlignment="1">
      <alignment horizontal="left"/>
    </xf>
    <xf numFmtId="43" fontId="0" fillId="18" borderId="1" xfId="0" applyNumberFormat="1" applyFill="1" applyBorder="1"/>
    <xf numFmtId="43" fontId="9" fillId="18" borderId="1" xfId="0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24" borderId="1" xfId="0" applyFill="1" applyBorder="1" applyAlignment="1">
      <alignment horizontal="center" vertical="center"/>
    </xf>
    <xf numFmtId="43" fontId="0" fillId="0" borderId="1" xfId="0" applyNumberFormat="1" applyBorder="1"/>
    <xf numFmtId="43" fontId="0" fillId="25" borderId="1" xfId="1" applyFont="1" applyFill="1" applyBorder="1" applyAlignment="1">
      <alignment horizontal="center" vertical="center" wrapText="1"/>
    </xf>
    <xf numFmtId="43" fontId="0" fillId="25" borderId="1" xfId="1" applyFont="1" applyFill="1" applyBorder="1"/>
    <xf numFmtId="0" fontId="26" fillId="0" borderId="0" xfId="7" applyFont="1"/>
    <xf numFmtId="43" fontId="26" fillId="0" borderId="0" xfId="8" applyFont="1"/>
    <xf numFmtId="43" fontId="26" fillId="0" borderId="0" xfId="8" applyFont="1" applyAlignment="1">
      <alignment horizontal="center"/>
    </xf>
    <xf numFmtId="0" fontId="27" fillId="0" borderId="34" xfId="7" applyFont="1" applyFill="1" applyBorder="1" applyAlignment="1">
      <alignment horizontal="center" vertical="center" wrapText="1" readingOrder="1"/>
    </xf>
    <xf numFmtId="0" fontId="27" fillId="0" borderId="4" xfId="7" applyFont="1" applyFill="1" applyBorder="1" applyAlignment="1">
      <alignment horizontal="center" vertical="center" wrapText="1" readingOrder="1"/>
    </xf>
    <xf numFmtId="43" fontId="27" fillId="0" borderId="4" xfId="8" applyFont="1" applyFill="1" applyBorder="1" applyAlignment="1">
      <alignment horizontal="center" vertical="center" wrapText="1" readingOrder="1"/>
    </xf>
    <xf numFmtId="43" fontId="27" fillId="0" borderId="4" xfId="8" applyFont="1" applyFill="1" applyBorder="1" applyAlignment="1">
      <alignment horizontal="center" vertical="center" wrapText="1"/>
    </xf>
    <xf numFmtId="43" fontId="27" fillId="0" borderId="35" xfId="8" applyFont="1" applyFill="1" applyBorder="1" applyAlignment="1">
      <alignment horizontal="center" vertical="center" wrapText="1"/>
    </xf>
    <xf numFmtId="0" fontId="27" fillId="0" borderId="13" xfId="7" applyFont="1" applyFill="1" applyBorder="1" applyAlignment="1">
      <alignment horizontal="left" vertical="center" wrapText="1" readingOrder="1"/>
    </xf>
    <xf numFmtId="0" fontId="27" fillId="0" borderId="1" xfId="7" applyFont="1" applyFill="1" applyBorder="1" applyAlignment="1">
      <alignment horizontal="right" vertical="center" wrapText="1" readingOrder="1"/>
    </xf>
    <xf numFmtId="43" fontId="27" fillId="0" borderId="1" xfId="8" applyFont="1" applyFill="1" applyBorder="1" applyAlignment="1">
      <alignment horizontal="right" vertical="center" wrapText="1" readingOrder="1"/>
    </xf>
    <xf numFmtId="0" fontId="26" fillId="0" borderId="1" xfId="7" applyFont="1" applyFill="1" applyBorder="1" applyAlignment="1">
      <alignment horizontal="right" wrapText="1"/>
    </xf>
    <xf numFmtId="43" fontId="26" fillId="0" borderId="1" xfId="8" applyFont="1" applyFill="1" applyBorder="1" applyAlignment="1">
      <alignment horizontal="right" wrapText="1"/>
    </xf>
    <xf numFmtId="43" fontId="28" fillId="0" borderId="2" xfId="8" applyFont="1" applyFill="1" applyBorder="1" applyAlignment="1">
      <alignment horizontal="right" wrapText="1"/>
    </xf>
    <xf numFmtId="0" fontId="29" fillId="0" borderId="13" xfId="7" applyFont="1" applyFill="1" applyBorder="1" applyAlignment="1">
      <alignment horizontal="left" vertical="center" wrapText="1" readingOrder="1"/>
    </xf>
    <xf numFmtId="4" fontId="29" fillId="0" borderId="1" xfId="7" applyNumberFormat="1" applyFont="1" applyFill="1" applyBorder="1" applyAlignment="1">
      <alignment horizontal="right" vertical="center" wrapText="1" readingOrder="1"/>
    </xf>
    <xf numFmtId="43" fontId="29" fillId="0" borderId="1" xfId="8" applyFont="1" applyFill="1" applyBorder="1" applyAlignment="1">
      <alignment horizontal="right" vertical="center" wrapText="1" readingOrder="1"/>
    </xf>
    <xf numFmtId="43" fontId="27" fillId="0" borderId="1" xfId="8" applyFont="1" applyFill="1" applyBorder="1" applyAlignment="1">
      <alignment horizontal="right" vertical="top" wrapText="1"/>
    </xf>
    <xf numFmtId="0" fontId="29" fillId="0" borderId="36" xfId="7" applyFont="1" applyFill="1" applyBorder="1" applyAlignment="1">
      <alignment horizontal="left" vertical="center" wrapText="1" readingOrder="1"/>
    </xf>
    <xf numFmtId="4" fontId="29" fillId="0" borderId="3" xfId="7" applyNumberFormat="1" applyFont="1" applyFill="1" applyBorder="1" applyAlignment="1">
      <alignment horizontal="right" vertical="center" wrapText="1" readingOrder="1"/>
    </xf>
    <xf numFmtId="43" fontId="28" fillId="0" borderId="30" xfId="8" applyFont="1" applyFill="1" applyBorder="1" applyAlignment="1">
      <alignment horizontal="right" wrapText="1"/>
    </xf>
    <xf numFmtId="0" fontId="30" fillId="23" borderId="16" xfId="6" applyFont="1" applyFill="1" applyBorder="1" applyAlignment="1">
      <alignment horizontal="center" vertical="center"/>
    </xf>
    <xf numFmtId="0" fontId="30" fillId="23" borderId="14" xfId="6" applyFont="1" applyFill="1" applyBorder="1" applyAlignment="1">
      <alignment horizontal="center" vertical="center"/>
    </xf>
    <xf numFmtId="0" fontId="30" fillId="23" borderId="15" xfId="6" applyFont="1" applyFill="1" applyBorder="1" applyAlignment="1">
      <alignment horizontal="center" vertical="center"/>
    </xf>
    <xf numFmtId="0" fontId="30" fillId="0" borderId="0" xfId="6" applyFont="1"/>
    <xf numFmtId="0" fontId="30" fillId="0" borderId="0" xfId="0" applyFont="1"/>
    <xf numFmtId="0" fontId="30" fillId="23" borderId="20" xfId="6" applyFont="1" applyFill="1" applyBorder="1" applyAlignment="1">
      <alignment horizontal="center" vertical="center"/>
    </xf>
    <xf numFmtId="0" fontId="30" fillId="23" borderId="0" xfId="6" applyFont="1" applyFill="1" applyAlignment="1">
      <alignment horizontal="center" vertical="center"/>
    </xf>
    <xf numFmtId="0" fontId="30" fillId="23" borderId="21" xfId="6" applyFont="1" applyFill="1" applyBorder="1" applyAlignment="1">
      <alignment horizontal="center" vertical="center" shrinkToFit="1"/>
    </xf>
    <xf numFmtId="0" fontId="30" fillId="23" borderId="1" xfId="6" applyFont="1" applyFill="1" applyBorder="1" applyAlignment="1">
      <alignment horizontal="center" vertical="center" shrinkToFit="1"/>
    </xf>
    <xf numFmtId="0" fontId="32" fillId="12" borderId="3" xfId="6" applyFont="1" applyFill="1" applyBorder="1" applyAlignment="1">
      <alignment horizontal="center" vertical="center" wrapText="1"/>
    </xf>
    <xf numFmtId="0" fontId="30" fillId="23" borderId="22" xfId="6" applyFont="1" applyFill="1" applyBorder="1" applyAlignment="1">
      <alignment horizontal="center" vertical="center" shrinkToFit="1"/>
    </xf>
    <xf numFmtId="0" fontId="32" fillId="12" borderId="30" xfId="6" applyFont="1" applyFill="1" applyBorder="1" applyAlignment="1">
      <alignment horizontal="center" vertical="center" wrapText="1"/>
    </xf>
    <xf numFmtId="0" fontId="30" fillId="23" borderId="23" xfId="6" applyFont="1" applyFill="1" applyBorder="1" applyAlignment="1">
      <alignment horizontal="center" vertical="center" shrinkToFit="1"/>
    </xf>
    <xf numFmtId="0" fontId="30" fillId="23" borderId="21" xfId="6" applyFont="1" applyFill="1" applyBorder="1" applyAlignment="1">
      <alignment horizontal="center" vertical="center"/>
    </xf>
    <xf numFmtId="0" fontId="30" fillId="23" borderId="13" xfId="6" applyFont="1" applyFill="1" applyBorder="1" applyAlignment="1">
      <alignment horizontal="center" vertical="center" shrinkToFit="1"/>
    </xf>
    <xf numFmtId="0" fontId="30" fillId="23" borderId="24" xfId="6" applyFont="1" applyFill="1" applyBorder="1" applyAlignment="1">
      <alignment horizontal="center" vertical="center" wrapText="1"/>
    </xf>
    <xf numFmtId="0" fontId="30" fillId="23" borderId="25" xfId="6" applyFont="1" applyFill="1" applyBorder="1" applyAlignment="1">
      <alignment horizontal="center" vertical="center" wrapText="1"/>
    </xf>
    <xf numFmtId="0" fontId="32" fillId="23" borderId="26" xfId="6" applyFont="1" applyFill="1" applyBorder="1" applyAlignment="1">
      <alignment horizontal="center" vertical="center" wrapText="1"/>
    </xf>
    <xf numFmtId="0" fontId="32" fillId="23" borderId="27" xfId="6" applyFont="1" applyFill="1" applyBorder="1" applyAlignment="1">
      <alignment horizontal="center" vertical="center" wrapText="1"/>
    </xf>
    <xf numFmtId="0" fontId="32" fillId="12" borderId="24" xfId="6" applyFont="1" applyFill="1" applyBorder="1" applyAlignment="1">
      <alignment horizontal="center" vertical="center" wrapText="1"/>
    </xf>
    <xf numFmtId="0" fontId="32" fillId="23" borderId="28" xfId="6" applyFont="1" applyFill="1" applyBorder="1" applyAlignment="1">
      <alignment horizontal="center" vertical="center" wrapText="1"/>
    </xf>
    <xf numFmtId="0" fontId="32" fillId="12" borderId="31" xfId="6" applyFont="1" applyFill="1" applyBorder="1" applyAlignment="1">
      <alignment horizontal="center" vertical="center" wrapText="1"/>
    </xf>
    <xf numFmtId="0" fontId="32" fillId="23" borderId="29" xfId="6" applyFont="1" applyFill="1" applyBorder="1" applyAlignment="1">
      <alignment horizontal="center" vertical="center" wrapText="1"/>
    </xf>
    <xf numFmtId="0" fontId="30" fillId="23" borderId="26" xfId="6" applyFont="1" applyFill="1" applyBorder="1" applyAlignment="1">
      <alignment horizontal="center" vertical="center" wrapText="1"/>
    </xf>
    <xf numFmtId="0" fontId="32" fillId="12" borderId="27" xfId="6" applyFont="1" applyFill="1" applyBorder="1" applyAlignment="1">
      <alignment horizontal="center" vertical="center" wrapText="1"/>
    </xf>
    <xf numFmtId="0" fontId="30" fillId="23" borderId="27" xfId="6" applyFont="1" applyFill="1" applyBorder="1" applyAlignment="1">
      <alignment horizontal="center" vertical="center" wrapText="1"/>
    </xf>
    <xf numFmtId="0" fontId="32" fillId="12" borderId="33" xfId="6" applyFont="1" applyFill="1" applyBorder="1" applyAlignment="1">
      <alignment horizontal="center" vertical="center" wrapText="1"/>
    </xf>
    <xf numFmtId="0" fontId="33" fillId="26" borderId="1" xfId="7" applyNumberFormat="1" applyFont="1" applyFill="1" applyBorder="1" applyAlignment="1">
      <alignment horizontal="center" vertical="center" wrapText="1" readingOrder="1"/>
    </xf>
    <xf numFmtId="43" fontId="33" fillId="26" borderId="1" xfId="8" applyNumberFormat="1" applyFont="1" applyFill="1" applyBorder="1" applyAlignment="1">
      <alignment horizontal="center" vertical="center" wrapText="1" readingOrder="1"/>
    </xf>
    <xf numFmtId="43" fontId="33" fillId="26" borderId="1" xfId="8" applyNumberFormat="1" applyFont="1" applyFill="1" applyBorder="1" applyAlignment="1">
      <alignment horizontal="center" vertical="center" wrapText="1"/>
    </xf>
    <xf numFmtId="0" fontId="30" fillId="0" borderId="1" xfId="6" applyFont="1" applyBorder="1" applyAlignment="1">
      <alignment horizontal="center"/>
    </xf>
    <xf numFmtId="0" fontId="30" fillId="0" borderId="1" xfId="6" applyFont="1" applyBorder="1"/>
    <xf numFmtId="0" fontId="30" fillId="0" borderId="2" xfId="6" applyFont="1" applyBorder="1"/>
    <xf numFmtId="187" fontId="30" fillId="0" borderId="21" xfId="6" applyNumberFormat="1" applyFont="1" applyBorder="1"/>
    <xf numFmtId="187" fontId="30" fillId="0" borderId="1" xfId="6" applyNumberFormat="1" applyFont="1" applyBorder="1"/>
    <xf numFmtId="187" fontId="30" fillId="12" borderId="1" xfId="6" applyNumberFormat="1" applyFont="1" applyFill="1" applyBorder="1"/>
    <xf numFmtId="187" fontId="30" fillId="0" borderId="22" xfId="6" applyNumberFormat="1" applyFont="1" applyBorder="1"/>
    <xf numFmtId="187" fontId="30" fillId="0" borderId="2" xfId="6" applyNumberFormat="1" applyFont="1" applyBorder="1"/>
    <xf numFmtId="187" fontId="30" fillId="0" borderId="23" xfId="6" applyNumberFormat="1" applyFont="1" applyBorder="1"/>
    <xf numFmtId="187" fontId="30" fillId="0" borderId="13" xfId="6" applyNumberFormat="1" applyFont="1" applyBorder="1"/>
    <xf numFmtId="187" fontId="30" fillId="9" borderId="21" xfId="6" applyNumberFormat="1" applyFont="1" applyFill="1" applyBorder="1"/>
    <xf numFmtId="187" fontId="30" fillId="12" borderId="2" xfId="6" applyNumberFormat="1" applyFont="1" applyFill="1" applyBorder="1"/>
    <xf numFmtId="187" fontId="30" fillId="12" borderId="13" xfId="6" applyNumberFormat="1" applyFont="1" applyFill="1" applyBorder="1"/>
    <xf numFmtId="4" fontId="30" fillId="12" borderId="2" xfId="6" applyNumberFormat="1" applyFont="1" applyFill="1" applyBorder="1"/>
    <xf numFmtId="0" fontId="33" fillId="27" borderId="1" xfId="7" applyNumberFormat="1" applyFont="1" applyFill="1" applyBorder="1" applyAlignment="1">
      <alignment horizontal="right" vertical="center" wrapText="1" readingOrder="1"/>
    </xf>
    <xf numFmtId="43" fontId="33" fillId="27" borderId="1" xfId="8" applyNumberFormat="1" applyFont="1" applyFill="1" applyBorder="1" applyAlignment="1">
      <alignment horizontal="right" vertical="center" wrapText="1" readingOrder="1"/>
    </xf>
    <xf numFmtId="0" fontId="31" fillId="27" borderId="1" xfId="7" applyNumberFormat="1" applyFont="1" applyFill="1" applyBorder="1" applyAlignment="1">
      <alignment horizontal="right" wrapText="1"/>
    </xf>
    <xf numFmtId="43" fontId="31" fillId="27" borderId="1" xfId="8" applyNumberFormat="1" applyFont="1" applyFill="1" applyBorder="1" applyAlignment="1">
      <alignment horizontal="right" wrapText="1"/>
    </xf>
    <xf numFmtId="43" fontId="34" fillId="27" borderId="1" xfId="8" applyNumberFormat="1" applyFont="1" applyFill="1" applyBorder="1" applyAlignment="1">
      <alignment horizontal="right" wrapText="1"/>
    </xf>
    <xf numFmtId="0" fontId="33" fillId="0" borderId="1" xfId="7" applyNumberFormat="1" applyFont="1" applyBorder="1" applyAlignment="1">
      <alignment horizontal="right" vertical="center" wrapText="1" readingOrder="1"/>
    </xf>
    <xf numFmtId="43" fontId="33" fillId="0" borderId="1" xfId="8" applyNumberFormat="1" applyFont="1" applyBorder="1" applyAlignment="1">
      <alignment horizontal="right" vertical="center" wrapText="1" readingOrder="1"/>
    </xf>
    <xf numFmtId="0" fontId="31" fillId="0" borderId="1" xfId="7" applyNumberFormat="1" applyFont="1" applyBorder="1" applyAlignment="1">
      <alignment horizontal="right" wrapText="1"/>
    </xf>
    <xf numFmtId="43" fontId="31" fillId="0" borderId="1" xfId="8" applyNumberFormat="1" applyFont="1" applyBorder="1" applyAlignment="1">
      <alignment horizontal="right" wrapText="1"/>
    </xf>
    <xf numFmtId="43" fontId="34" fillId="0" borderId="1" xfId="8" applyNumberFormat="1" applyFont="1" applyBorder="1" applyAlignment="1">
      <alignment horizontal="right" wrapText="1"/>
    </xf>
    <xf numFmtId="4" fontId="35" fillId="0" borderId="1" xfId="7" applyNumberFormat="1" applyFont="1" applyBorder="1" applyAlignment="1">
      <alignment horizontal="right" vertical="center" wrapText="1" readingOrder="1"/>
    </xf>
    <xf numFmtId="43" fontId="35" fillId="0" borderId="1" xfId="8" applyNumberFormat="1" applyFont="1" applyBorder="1" applyAlignment="1">
      <alignment horizontal="right" vertical="center" wrapText="1" readingOrder="1"/>
    </xf>
    <xf numFmtId="43" fontId="33" fillId="0" borderId="1" xfId="8" applyNumberFormat="1" applyFont="1" applyBorder="1" applyAlignment="1">
      <alignment horizontal="right" vertical="top" wrapText="1"/>
    </xf>
    <xf numFmtId="4" fontId="35" fillId="27" borderId="1" xfId="7" applyNumberFormat="1" applyFont="1" applyFill="1" applyBorder="1" applyAlignment="1">
      <alignment horizontal="right" vertical="center" wrapText="1" readingOrder="1"/>
    </xf>
    <xf numFmtId="43" fontId="35" fillId="27" borderId="1" xfId="8" applyNumberFormat="1" applyFont="1" applyFill="1" applyBorder="1" applyAlignment="1">
      <alignment horizontal="right" vertical="center" wrapText="1" readingOrder="1"/>
    </xf>
    <xf numFmtId="43" fontId="33" fillId="27" borderId="1" xfId="8" applyNumberFormat="1" applyFont="1" applyFill="1" applyBorder="1" applyAlignment="1">
      <alignment horizontal="right" vertical="top" wrapText="1"/>
    </xf>
    <xf numFmtId="187" fontId="30" fillId="3" borderId="21" xfId="6" applyNumberFormat="1" applyFont="1" applyFill="1" applyBorder="1"/>
    <xf numFmtId="187" fontId="30" fillId="12" borderId="21" xfId="6" applyNumberFormat="1" applyFont="1" applyFill="1" applyBorder="1"/>
    <xf numFmtId="0" fontId="5" fillId="0" borderId="0" xfId="5" applyAlignment="1">
      <alignment horizontal="center"/>
    </xf>
    <xf numFmtId="4" fontId="5" fillId="0" borderId="1" xfId="5" applyNumberFormat="1" applyBorder="1" applyAlignment="1">
      <alignment horizontal="center" shrinkToFit="1"/>
    </xf>
    <xf numFmtId="0" fontId="5" fillId="0" borderId="2" xfId="5" applyBorder="1" applyAlignment="1">
      <alignment horizontal="center"/>
    </xf>
    <xf numFmtId="0" fontId="5" fillId="0" borderId="13" xfId="5" applyBorder="1" applyAlignment="1">
      <alignment horizontal="center"/>
    </xf>
    <xf numFmtId="0" fontId="4" fillId="0" borderId="0" xfId="5" applyFont="1" applyAlignment="1">
      <alignment horizontal="center"/>
    </xf>
    <xf numFmtId="4" fontId="4" fillId="0" borderId="1" xfId="5" applyNumberFormat="1" applyFont="1" applyBorder="1" applyAlignment="1">
      <alignment horizontal="center" shrinkToFit="1"/>
    </xf>
    <xf numFmtId="0" fontId="31" fillId="23" borderId="16" xfId="6" applyFont="1" applyFill="1" applyBorder="1" applyAlignment="1">
      <alignment horizontal="center" vertical="center"/>
    </xf>
    <xf numFmtId="0" fontId="31" fillId="23" borderId="17" xfId="6" applyFont="1" applyFill="1" applyBorder="1" applyAlignment="1">
      <alignment horizontal="center" vertical="center"/>
    </xf>
    <xf numFmtId="0" fontId="31" fillId="23" borderId="18" xfId="6" applyFont="1" applyFill="1" applyBorder="1" applyAlignment="1">
      <alignment horizontal="center" vertical="center"/>
    </xf>
    <xf numFmtId="0" fontId="31" fillId="23" borderId="19" xfId="6" applyFont="1" applyFill="1" applyBorder="1" applyAlignment="1">
      <alignment horizontal="center" vertical="center"/>
    </xf>
    <xf numFmtId="0" fontId="32" fillId="12" borderId="3" xfId="6" applyFont="1" applyFill="1" applyBorder="1" applyAlignment="1">
      <alignment horizontal="center" vertical="center" wrapText="1"/>
    </xf>
    <xf numFmtId="0" fontId="32" fillId="12" borderId="24" xfId="6" applyFont="1" applyFill="1" applyBorder="1" applyAlignment="1">
      <alignment horizontal="center" vertical="center" wrapText="1"/>
    </xf>
    <xf numFmtId="49" fontId="3" fillId="5" borderId="2" xfId="5" applyNumberFormat="1" applyFont="1" applyFill="1" applyBorder="1" applyAlignment="1">
      <alignment horizontal="center"/>
    </xf>
    <xf numFmtId="49" fontId="3" fillId="5" borderId="32" xfId="5" applyNumberFormat="1" applyFont="1" applyFill="1" applyBorder="1" applyAlignment="1">
      <alignment horizontal="center"/>
    </xf>
    <xf numFmtId="49" fontId="3" fillId="5" borderId="13" xfId="5" applyNumberFormat="1" applyFont="1" applyFill="1" applyBorder="1" applyAlignment="1">
      <alignment horizontal="center"/>
    </xf>
    <xf numFmtId="49" fontId="5" fillId="17" borderId="2" xfId="5" applyNumberFormat="1" applyFill="1" applyBorder="1" applyAlignment="1">
      <alignment horizontal="center"/>
    </xf>
    <xf numFmtId="49" fontId="5" fillId="17" borderId="13" xfId="5" applyNumberFormat="1" applyFill="1" applyBorder="1" applyAlignment="1">
      <alignment horizontal="center"/>
    </xf>
    <xf numFmtId="49" fontId="3" fillId="8" borderId="2" xfId="5" applyNumberFormat="1" applyFont="1" applyFill="1" applyBorder="1" applyAlignment="1">
      <alignment horizontal="center"/>
    </xf>
    <xf numFmtId="49" fontId="3" fillId="8" borderId="13" xfId="5" applyNumberFormat="1" applyFont="1" applyFill="1" applyBorder="1" applyAlignment="1">
      <alignment horizontal="center"/>
    </xf>
    <xf numFmtId="49" fontId="5" fillId="19" borderId="2" xfId="5" applyNumberFormat="1" applyFill="1" applyBorder="1" applyAlignment="1">
      <alignment horizontal="center"/>
    </xf>
    <xf numFmtId="49" fontId="5" fillId="19" borderId="32" xfId="5" applyNumberFormat="1" applyFill="1" applyBorder="1" applyAlignment="1">
      <alignment horizontal="center"/>
    </xf>
    <xf numFmtId="49" fontId="5" fillId="19" borderId="13" xfId="5" applyNumberFormat="1" applyFill="1" applyBorder="1" applyAlignment="1">
      <alignment horizontal="center"/>
    </xf>
  </cellXfs>
  <cellStyles count="9">
    <cellStyle name="Comma" xfId="1" builtinId="3"/>
    <cellStyle name="Comma 2" xfId="3"/>
    <cellStyle name="Comma 3" xfId="8"/>
    <cellStyle name="Normal" xfId="0" builtinId="0"/>
    <cellStyle name="Normal 2" xfId="2"/>
    <cellStyle name="Normal 2 2" xfId="6"/>
    <cellStyle name="Normal 3" xfId="5"/>
    <cellStyle name="Normal 4" xfId="7"/>
    <cellStyle name="ปกติ_Sheet1" xfId="4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7030A0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FF"/>
      <color rgb="FFFF99FF"/>
      <color rgb="FFFFFF99"/>
      <color rgb="FFFF00FF"/>
      <color rgb="FF66FFFF"/>
      <color rgb="FFFFFFCC"/>
      <color rgb="FF99FFCC"/>
      <color rgb="FFCCFFCC"/>
      <color rgb="FF0000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A2:G19" totalsRowShown="0" headerRowDxfId="11" dataDxfId="9" headerRowBorderDxfId="10" tableBorderDxfId="8" totalsRowBorderDxfId="7" headerRowCellStyle="Comma">
  <autoFilter ref="A2:G19"/>
  <tableColumns count="7">
    <tableColumn id="1" name="หน่วยบริการ" dataDxfId="6"/>
    <tableColumn id="2" name="ปิดยอดประกันขั้นต่ำ สปสช.โอนเงิน 31 ก.ค. 2563" dataDxfId="5"/>
    <tableColumn id="3" name="IP_CF สปสช.โอนเงิน 11 ก.ย. 2563" dataDxfId="4" dataCellStyle="Comma"/>
    <tableColumn id="4" name="ปิดยอดประกันขั้นต่ำ สปสช.โอนเงิน 15 ก.ย. 2563" dataDxfId="3" dataCellStyle="Comma"/>
    <tableColumn id="5" name="รายรับจาการเทคืน BR 10 เดือนสปสช.โอนเงิน 15 ก.ย. 2563" dataDxfId="2" dataCellStyle="Comma"/>
    <tableColumn id="6" name="ประมาณปรับเกลี่ย 116 ลบ. สปสช.โอนเงิน 15 ก.ย. 2563" dataDxfId="1" dataCellStyle="Comma"/>
    <tableColumn id="7" name="รวม" dataDxfId="0" dataCellStyle="Comma">
      <calculatedColumnFormula>SUM(B3:F3)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8" sqref="F28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8" x14ac:dyDescent="0.3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  <c r="F1" s="17" t="s">
        <v>29</v>
      </c>
      <c r="G1" s="43" t="s">
        <v>30</v>
      </c>
      <c r="H1" s="44"/>
    </row>
    <row r="2" spans="1:18" ht="22.5" x14ac:dyDescent="0.35">
      <c r="A2" s="19"/>
      <c r="B2" s="19"/>
      <c r="C2" s="19"/>
      <c r="D2" s="34" t="s">
        <v>125</v>
      </c>
      <c r="E2" s="19"/>
      <c r="F2" s="17"/>
      <c r="G2" s="58">
        <v>22555</v>
      </c>
      <c r="H2" s="58">
        <v>22586</v>
      </c>
      <c r="I2" s="58">
        <v>22616</v>
      </c>
      <c r="J2" s="58">
        <v>22647</v>
      </c>
      <c r="K2" s="58">
        <v>22678</v>
      </c>
      <c r="L2" s="58">
        <v>22706</v>
      </c>
      <c r="M2" s="58">
        <v>22737</v>
      </c>
      <c r="N2" s="58">
        <v>22767</v>
      </c>
      <c r="O2" s="58">
        <v>22798</v>
      </c>
      <c r="P2" s="58">
        <v>22828</v>
      </c>
      <c r="Q2" s="58">
        <v>22859</v>
      </c>
      <c r="R2" s="58">
        <v>22890</v>
      </c>
    </row>
    <row r="3" spans="1:18" hidden="1" x14ac:dyDescent="0.35">
      <c r="A3" s="21" t="s">
        <v>31</v>
      </c>
      <c r="B3" s="22" t="s">
        <v>32</v>
      </c>
      <c r="C3" s="22" t="s">
        <v>33</v>
      </c>
      <c r="D3" s="22" t="s">
        <v>34</v>
      </c>
      <c r="E3" s="22" t="s">
        <v>35</v>
      </c>
      <c r="F3" s="23">
        <v>1.1000000000000001</v>
      </c>
      <c r="G3" s="20"/>
      <c r="H3" s="20"/>
      <c r="I3" s="45"/>
      <c r="J3" s="45"/>
      <c r="K3" s="45"/>
      <c r="L3" s="45"/>
    </row>
    <row r="4" spans="1:18" ht="38.25" hidden="1" x14ac:dyDescent="0.35">
      <c r="A4" s="24"/>
      <c r="B4" s="25" t="s">
        <v>36</v>
      </c>
      <c r="C4" s="25" t="s">
        <v>37</v>
      </c>
      <c r="D4" s="25" t="s">
        <v>34</v>
      </c>
      <c r="E4" s="25" t="s">
        <v>38</v>
      </c>
      <c r="F4" s="23">
        <v>1.2</v>
      </c>
      <c r="G4" s="20"/>
      <c r="H4" s="20"/>
      <c r="I4" s="45"/>
      <c r="J4" s="45"/>
      <c r="K4" s="45"/>
      <c r="L4" s="45"/>
    </row>
    <row r="5" spans="1:18" ht="38.25" hidden="1" x14ac:dyDescent="0.35">
      <c r="A5" s="24"/>
      <c r="B5" s="25" t="s">
        <v>39</v>
      </c>
      <c r="C5" s="25" t="s">
        <v>40</v>
      </c>
      <c r="D5" s="25" t="s">
        <v>34</v>
      </c>
      <c r="E5" s="25" t="s">
        <v>38</v>
      </c>
      <c r="F5" s="23">
        <v>1.1000000000000001</v>
      </c>
      <c r="G5" s="20"/>
      <c r="H5" s="20"/>
      <c r="I5" s="45"/>
      <c r="J5" s="45"/>
      <c r="K5" s="45"/>
      <c r="L5" s="45"/>
    </row>
    <row r="6" spans="1:18" ht="38.25" hidden="1" x14ac:dyDescent="0.35">
      <c r="A6" s="24"/>
      <c r="B6" s="25" t="s">
        <v>41</v>
      </c>
      <c r="C6" s="25" t="s">
        <v>42</v>
      </c>
      <c r="D6" s="25" t="s">
        <v>34</v>
      </c>
      <c r="E6" s="25" t="s">
        <v>38</v>
      </c>
      <c r="F6" s="23">
        <v>1.1000000000000001</v>
      </c>
      <c r="G6" s="20"/>
      <c r="H6" s="20"/>
      <c r="I6" s="45"/>
      <c r="J6" s="45"/>
      <c r="K6" s="45"/>
      <c r="L6" s="45"/>
    </row>
    <row r="7" spans="1:18" ht="38.25" hidden="1" x14ac:dyDescent="0.35">
      <c r="A7" s="24"/>
      <c r="B7" s="25" t="s">
        <v>43</v>
      </c>
      <c r="C7" s="25" t="s">
        <v>44</v>
      </c>
      <c r="D7" s="25" t="s">
        <v>34</v>
      </c>
      <c r="E7" s="25" t="s">
        <v>38</v>
      </c>
      <c r="F7" s="23">
        <v>1.1500000000000001</v>
      </c>
      <c r="G7" s="20"/>
      <c r="H7" s="20"/>
      <c r="I7" s="45"/>
      <c r="J7" s="45"/>
      <c r="K7" s="45"/>
      <c r="L7" s="45"/>
    </row>
    <row r="8" spans="1:18" ht="38.25" hidden="1" x14ac:dyDescent="0.35">
      <c r="A8" s="24"/>
      <c r="B8" s="25" t="s">
        <v>45</v>
      </c>
      <c r="C8" s="25" t="s">
        <v>46</v>
      </c>
      <c r="D8" s="25" t="s">
        <v>34</v>
      </c>
      <c r="E8" s="25" t="s">
        <v>38</v>
      </c>
      <c r="F8" s="23">
        <v>1.1500000000000001</v>
      </c>
      <c r="G8" s="20"/>
      <c r="H8" s="20"/>
      <c r="I8" s="45"/>
      <c r="J8" s="45"/>
      <c r="K8" s="45"/>
      <c r="L8" s="45"/>
    </row>
    <row r="9" spans="1:18" hidden="1" x14ac:dyDescent="0.35">
      <c r="A9" s="24"/>
      <c r="B9" s="25" t="s">
        <v>47</v>
      </c>
      <c r="C9" s="25" t="s">
        <v>48</v>
      </c>
      <c r="D9" s="25" t="s">
        <v>49</v>
      </c>
      <c r="E9" s="25" t="s">
        <v>50</v>
      </c>
      <c r="F9" s="23">
        <v>1</v>
      </c>
      <c r="G9" s="20"/>
      <c r="H9" s="20"/>
      <c r="I9" s="45"/>
      <c r="J9" s="45"/>
      <c r="K9" s="45"/>
      <c r="L9" s="45"/>
    </row>
    <row r="10" spans="1:18" hidden="1" x14ac:dyDescent="0.35">
      <c r="A10" s="24"/>
      <c r="B10" s="25" t="s">
        <v>51</v>
      </c>
      <c r="C10" s="25" t="s">
        <v>52</v>
      </c>
      <c r="D10" s="25" t="s">
        <v>49</v>
      </c>
      <c r="E10" s="25" t="s">
        <v>50</v>
      </c>
      <c r="F10" s="23">
        <v>1</v>
      </c>
      <c r="G10" s="20"/>
      <c r="H10" s="20"/>
      <c r="I10" s="45"/>
      <c r="J10" s="45"/>
      <c r="K10" s="45"/>
      <c r="L10" s="45"/>
    </row>
    <row r="11" spans="1:18" ht="57" hidden="1" x14ac:dyDescent="0.35">
      <c r="A11" s="24"/>
      <c r="B11" s="25" t="s">
        <v>53</v>
      </c>
      <c r="C11" s="25" t="s">
        <v>54</v>
      </c>
      <c r="D11" s="25" t="s">
        <v>49</v>
      </c>
      <c r="E11" s="25" t="s">
        <v>50</v>
      </c>
      <c r="F11" s="23">
        <v>1</v>
      </c>
      <c r="G11" s="20"/>
      <c r="H11" s="20"/>
      <c r="I11" s="45"/>
      <c r="J11" s="45"/>
      <c r="K11" s="45"/>
      <c r="L11" s="45"/>
    </row>
    <row r="12" spans="1:18" ht="57" hidden="1" x14ac:dyDescent="0.35">
      <c r="A12" s="24"/>
      <c r="B12" s="25" t="s">
        <v>55</v>
      </c>
      <c r="C12" s="25" t="s">
        <v>56</v>
      </c>
      <c r="D12" s="25" t="s">
        <v>57</v>
      </c>
      <c r="E12" s="25" t="s">
        <v>58</v>
      </c>
      <c r="F12" s="23">
        <v>1</v>
      </c>
      <c r="G12" s="20"/>
      <c r="H12" s="20"/>
      <c r="I12" s="45"/>
      <c r="J12" s="45"/>
      <c r="K12" s="45"/>
      <c r="L12" s="45"/>
    </row>
    <row r="13" spans="1:18" ht="38.25" hidden="1" x14ac:dyDescent="0.35">
      <c r="A13" s="24"/>
      <c r="B13" s="25" t="s">
        <v>59</v>
      </c>
      <c r="C13" s="25" t="s">
        <v>60</v>
      </c>
      <c r="D13" s="25" t="s">
        <v>34</v>
      </c>
      <c r="E13" s="25" t="s">
        <v>38</v>
      </c>
      <c r="F13" s="23">
        <v>1.5</v>
      </c>
      <c r="G13" s="20"/>
      <c r="H13" s="20"/>
      <c r="I13" s="45"/>
      <c r="J13" s="45"/>
      <c r="K13" s="45"/>
      <c r="L13" s="45"/>
    </row>
    <row r="14" spans="1:18" hidden="1" x14ac:dyDescent="0.35">
      <c r="A14" s="26" t="s">
        <v>61</v>
      </c>
      <c r="B14" s="27"/>
      <c r="C14" s="27"/>
      <c r="D14" s="27"/>
      <c r="E14" s="27"/>
      <c r="F14" s="28"/>
      <c r="G14" s="20"/>
      <c r="H14" s="20"/>
      <c r="I14" s="45"/>
      <c r="J14" s="45"/>
      <c r="K14" s="45"/>
      <c r="L14" s="45"/>
    </row>
    <row r="15" spans="1:18" hidden="1" x14ac:dyDescent="0.35">
      <c r="A15" s="30" t="s">
        <v>62</v>
      </c>
      <c r="B15" s="25" t="s">
        <v>63</v>
      </c>
      <c r="C15" s="25" t="s">
        <v>64</v>
      </c>
      <c r="D15" s="25" t="s">
        <v>34</v>
      </c>
      <c r="E15" s="25" t="s">
        <v>35</v>
      </c>
      <c r="F15" s="23">
        <v>1.1000000000000001</v>
      </c>
      <c r="G15" s="20"/>
      <c r="H15" s="20"/>
      <c r="I15" s="45"/>
      <c r="J15" s="45"/>
      <c r="K15" s="45"/>
      <c r="L15" s="45"/>
    </row>
    <row r="16" spans="1:18" ht="38.25" hidden="1" x14ac:dyDescent="0.35">
      <c r="A16" s="24"/>
      <c r="B16" s="25" t="s">
        <v>65</v>
      </c>
      <c r="C16" s="25" t="s">
        <v>66</v>
      </c>
      <c r="D16" s="25" t="s">
        <v>34</v>
      </c>
      <c r="E16" s="25" t="s">
        <v>38</v>
      </c>
      <c r="F16" s="23">
        <v>1.1000000000000001</v>
      </c>
      <c r="G16" s="20"/>
      <c r="H16" s="20"/>
      <c r="I16" s="45"/>
      <c r="J16" s="45"/>
      <c r="K16" s="45"/>
      <c r="L16" s="45"/>
    </row>
    <row r="17" spans="1:18" ht="38.25" hidden="1" x14ac:dyDescent="0.35">
      <c r="A17" s="24"/>
      <c r="B17" s="25" t="s">
        <v>67</v>
      </c>
      <c r="C17" s="25" t="s">
        <v>68</v>
      </c>
      <c r="D17" s="25" t="s">
        <v>34</v>
      </c>
      <c r="E17" s="25" t="s">
        <v>38</v>
      </c>
      <c r="F17" s="23">
        <v>1.1000000000000001</v>
      </c>
      <c r="G17" s="20"/>
      <c r="H17" s="20"/>
      <c r="I17" s="45"/>
      <c r="J17" s="45"/>
      <c r="K17" s="45"/>
      <c r="L17" s="45"/>
    </row>
    <row r="18" spans="1:18" ht="38.25" hidden="1" x14ac:dyDescent="0.35">
      <c r="A18" s="24"/>
      <c r="B18" s="25" t="s">
        <v>69</v>
      </c>
      <c r="C18" s="25" t="s">
        <v>70</v>
      </c>
      <c r="D18" s="25" t="s">
        <v>34</v>
      </c>
      <c r="E18" s="25" t="s">
        <v>38</v>
      </c>
      <c r="F18" s="23">
        <v>1.2</v>
      </c>
      <c r="G18" s="20"/>
      <c r="H18" s="20"/>
      <c r="I18" s="45"/>
      <c r="J18" s="45"/>
      <c r="K18" s="45"/>
      <c r="L18" s="45"/>
    </row>
    <row r="19" spans="1:18" ht="38.25" hidden="1" x14ac:dyDescent="0.35">
      <c r="A19" s="24"/>
      <c r="B19" s="25" t="s">
        <v>71</v>
      </c>
      <c r="C19" s="25" t="s">
        <v>72</v>
      </c>
      <c r="D19" s="25" t="s">
        <v>34</v>
      </c>
      <c r="E19" s="25" t="s">
        <v>38</v>
      </c>
      <c r="F19" s="23">
        <v>1.25</v>
      </c>
      <c r="G19" s="20"/>
      <c r="H19" s="20"/>
      <c r="I19" s="45"/>
      <c r="J19" s="45"/>
      <c r="K19" s="45"/>
      <c r="L19" s="45"/>
    </row>
    <row r="20" spans="1:18" ht="38.25" hidden="1" x14ac:dyDescent="0.35">
      <c r="A20" s="24"/>
      <c r="B20" s="25" t="s">
        <v>73</v>
      </c>
      <c r="C20" s="25" t="s">
        <v>74</v>
      </c>
      <c r="D20" s="25" t="s">
        <v>34</v>
      </c>
      <c r="E20" s="25" t="s">
        <v>38</v>
      </c>
      <c r="F20" s="23">
        <v>1.3</v>
      </c>
      <c r="G20" s="20"/>
      <c r="H20" s="20"/>
      <c r="I20" s="45"/>
      <c r="J20" s="45"/>
      <c r="K20" s="45"/>
      <c r="L20" s="45"/>
    </row>
    <row r="21" spans="1:18" ht="38.25" hidden="1" x14ac:dyDescent="0.35">
      <c r="A21" s="24"/>
      <c r="B21" s="25" t="s">
        <v>75</v>
      </c>
      <c r="C21" s="25" t="s">
        <v>76</v>
      </c>
      <c r="D21" s="25" t="s">
        <v>34</v>
      </c>
      <c r="E21" s="25" t="s">
        <v>38</v>
      </c>
      <c r="F21" s="23">
        <v>1.1000000000000001</v>
      </c>
      <c r="G21" s="20"/>
      <c r="H21" s="20"/>
      <c r="I21" s="45"/>
      <c r="J21" s="45"/>
      <c r="K21" s="45"/>
      <c r="L21" s="45"/>
    </row>
    <row r="22" spans="1:18" ht="38.25" hidden="1" x14ac:dyDescent="0.35">
      <c r="A22" s="24"/>
      <c r="B22" s="25" t="s">
        <v>77</v>
      </c>
      <c r="C22" s="25" t="s">
        <v>78</v>
      </c>
      <c r="D22" s="25" t="s">
        <v>34</v>
      </c>
      <c r="E22" s="25" t="s">
        <v>38</v>
      </c>
      <c r="F22" s="23">
        <v>1.3</v>
      </c>
      <c r="G22" s="20"/>
      <c r="H22" s="20"/>
      <c r="I22" s="45"/>
      <c r="J22" s="45"/>
      <c r="K22" s="45"/>
      <c r="L22" s="45"/>
    </row>
    <row r="23" spans="1:18" hidden="1" x14ac:dyDescent="0.35">
      <c r="A23" s="24"/>
      <c r="B23" s="25" t="s">
        <v>79</v>
      </c>
      <c r="C23" s="25" t="s">
        <v>80</v>
      </c>
      <c r="D23" s="25" t="s">
        <v>81</v>
      </c>
      <c r="E23" s="25" t="s">
        <v>82</v>
      </c>
      <c r="F23" s="23">
        <v>1</v>
      </c>
      <c r="G23" s="20"/>
      <c r="H23" s="20"/>
      <c r="I23" s="45"/>
      <c r="J23" s="45"/>
      <c r="K23" s="45"/>
      <c r="L23" s="45"/>
    </row>
    <row r="24" spans="1:18" hidden="1" x14ac:dyDescent="0.35">
      <c r="A24" s="24"/>
      <c r="B24" s="25" t="s">
        <v>83</v>
      </c>
      <c r="C24" s="31" t="s">
        <v>84</v>
      </c>
      <c r="D24" s="25" t="s">
        <v>49</v>
      </c>
      <c r="E24" s="25" t="s">
        <v>85</v>
      </c>
      <c r="F24" s="23">
        <v>1</v>
      </c>
      <c r="G24" s="20"/>
      <c r="H24" s="20"/>
      <c r="I24" s="45"/>
      <c r="J24" s="45"/>
      <c r="K24" s="45"/>
      <c r="L24" s="45"/>
    </row>
    <row r="25" spans="1:18" hidden="1" x14ac:dyDescent="0.35">
      <c r="A25" s="24"/>
      <c r="B25" s="25" t="s">
        <v>86</v>
      </c>
      <c r="C25" s="31" t="s">
        <v>87</v>
      </c>
      <c r="D25" s="25" t="s">
        <v>57</v>
      </c>
      <c r="E25" s="25" t="s">
        <v>58</v>
      </c>
      <c r="F25" s="23">
        <v>1</v>
      </c>
      <c r="G25" s="20"/>
      <c r="H25" s="20"/>
      <c r="I25" s="45"/>
      <c r="J25" s="45"/>
      <c r="K25" s="45"/>
      <c r="L25" s="45"/>
    </row>
    <row r="26" spans="1:18" ht="38.25" hidden="1" x14ac:dyDescent="0.35">
      <c r="A26" s="24"/>
      <c r="B26" s="25" t="s">
        <v>88</v>
      </c>
      <c r="C26" s="31" t="s">
        <v>89</v>
      </c>
      <c r="D26" s="25" t="s">
        <v>49</v>
      </c>
      <c r="E26" s="25" t="s">
        <v>50</v>
      </c>
      <c r="F26" s="23">
        <v>1</v>
      </c>
      <c r="G26" s="20"/>
      <c r="H26" s="20"/>
      <c r="I26" s="45"/>
      <c r="J26" s="45"/>
      <c r="K26" s="45"/>
      <c r="L26" s="45"/>
    </row>
    <row r="27" spans="1:18" hidden="1" x14ac:dyDescent="0.35">
      <c r="A27" s="26" t="s">
        <v>90</v>
      </c>
      <c r="B27" s="27"/>
      <c r="C27" s="27"/>
      <c r="D27" s="27"/>
      <c r="E27" s="27"/>
      <c r="F27" s="28"/>
      <c r="G27" s="29"/>
      <c r="H27" s="29"/>
      <c r="I27" s="45"/>
      <c r="J27" s="45"/>
      <c r="K27" s="45"/>
      <c r="L27" s="45"/>
    </row>
    <row r="28" spans="1:18" s="53" customFormat="1" ht="18.75" x14ac:dyDescent="0.3">
      <c r="A28" s="30" t="s">
        <v>91</v>
      </c>
      <c r="B28" s="25" t="s">
        <v>92</v>
      </c>
      <c r="C28" s="25" t="s">
        <v>93</v>
      </c>
      <c r="D28" s="25" t="s">
        <v>34</v>
      </c>
      <c r="E28" s="25" t="s">
        <v>94</v>
      </c>
      <c r="F28" s="23">
        <v>1.1000000000000001</v>
      </c>
      <c r="G28" s="68"/>
      <c r="H28" s="68"/>
      <c r="I28" s="69"/>
      <c r="J28" s="70"/>
      <c r="K28" s="71"/>
      <c r="L28" s="72"/>
      <c r="M28" s="59"/>
      <c r="N28" s="73"/>
      <c r="O28" s="74"/>
      <c r="P28" s="74"/>
      <c r="Q28" s="71"/>
      <c r="R28" s="71"/>
    </row>
    <row r="29" spans="1:18" s="53" customFormat="1" ht="18.75" x14ac:dyDescent="0.3">
      <c r="A29" s="24"/>
      <c r="B29" s="41" t="s">
        <v>95</v>
      </c>
      <c r="C29" s="41" t="s">
        <v>96</v>
      </c>
      <c r="D29" s="41" t="s">
        <v>34</v>
      </c>
      <c r="E29" s="41" t="s">
        <v>35</v>
      </c>
      <c r="F29" s="38">
        <v>1.1500000000000001</v>
      </c>
      <c r="G29" s="75"/>
      <c r="H29" s="75"/>
      <c r="I29" s="76"/>
      <c r="J29" s="77"/>
      <c r="K29" s="77"/>
      <c r="L29" s="78"/>
      <c r="M29" s="60"/>
      <c r="N29" s="60"/>
      <c r="O29" s="79"/>
      <c r="P29" s="79"/>
      <c r="Q29" s="71"/>
      <c r="R29" s="71"/>
    </row>
    <row r="30" spans="1:18" s="53" customFormat="1" ht="21.75" customHeight="1" x14ac:dyDescent="0.3">
      <c r="A30" s="24"/>
      <c r="B30" s="25" t="s">
        <v>97</v>
      </c>
      <c r="C30" s="25" t="s">
        <v>98</v>
      </c>
      <c r="D30" s="25" t="s">
        <v>34</v>
      </c>
      <c r="E30" s="25" t="s">
        <v>38</v>
      </c>
      <c r="F30" s="23">
        <v>1.3</v>
      </c>
      <c r="G30" s="68"/>
      <c r="H30" s="68"/>
      <c r="I30" s="69"/>
      <c r="J30" s="70"/>
      <c r="K30" s="70"/>
      <c r="L30" s="72"/>
      <c r="M30" s="59"/>
      <c r="N30" s="80"/>
      <c r="O30" s="74"/>
      <c r="P30" s="74"/>
      <c r="Q30" s="71"/>
      <c r="R30" s="71"/>
    </row>
    <row r="31" spans="1:18" s="53" customFormat="1" ht="24" customHeight="1" x14ac:dyDescent="0.3">
      <c r="A31" s="24"/>
      <c r="B31" s="25" t="s">
        <v>99</v>
      </c>
      <c r="C31" s="25" t="s">
        <v>100</v>
      </c>
      <c r="D31" s="25" t="s">
        <v>34</v>
      </c>
      <c r="E31" s="25" t="s">
        <v>38</v>
      </c>
      <c r="F31" s="23">
        <v>1.3</v>
      </c>
      <c r="G31" s="68"/>
      <c r="H31" s="68"/>
      <c r="I31" s="69"/>
      <c r="J31" s="70"/>
      <c r="K31" s="70"/>
      <c r="L31" s="72"/>
      <c r="M31" s="59"/>
      <c r="N31" s="80"/>
      <c r="O31" s="81"/>
      <c r="P31" s="74"/>
      <c r="Q31" s="71"/>
      <c r="R31" s="71"/>
    </row>
    <row r="32" spans="1:18" s="53" customFormat="1" ht="24" customHeight="1" x14ac:dyDescent="0.3">
      <c r="A32" s="24"/>
      <c r="B32" s="40" t="s">
        <v>101</v>
      </c>
      <c r="C32" s="40" t="s">
        <v>102</v>
      </c>
      <c r="D32" s="40" t="s">
        <v>34</v>
      </c>
      <c r="E32" s="40" t="s">
        <v>38</v>
      </c>
      <c r="F32" s="39">
        <v>1.35</v>
      </c>
      <c r="G32" s="82"/>
      <c r="H32" s="82"/>
      <c r="I32" s="83"/>
      <c r="J32" s="84"/>
      <c r="K32" s="84"/>
      <c r="L32" s="85"/>
      <c r="M32" s="61"/>
      <c r="N32" s="61"/>
      <c r="O32" s="79"/>
      <c r="P32" s="79"/>
      <c r="Q32" s="71"/>
      <c r="R32" s="71"/>
    </row>
    <row r="33" spans="1:18" s="53" customFormat="1" ht="20.25" customHeight="1" x14ac:dyDescent="0.3">
      <c r="A33" s="24"/>
      <c r="B33" s="40" t="s">
        <v>103</v>
      </c>
      <c r="C33" s="40" t="s">
        <v>104</v>
      </c>
      <c r="D33" s="40" t="s">
        <v>34</v>
      </c>
      <c r="E33" s="40" t="s">
        <v>38</v>
      </c>
      <c r="F33" s="39">
        <v>1.35</v>
      </c>
      <c r="G33" s="82"/>
      <c r="H33" s="82"/>
      <c r="I33" s="83"/>
      <c r="J33" s="84"/>
      <c r="K33" s="84"/>
      <c r="L33" s="85"/>
      <c r="M33" s="61"/>
      <c r="N33" s="86"/>
      <c r="O33" s="79"/>
      <c r="P33" s="79"/>
      <c r="Q33" s="71"/>
      <c r="R33" s="71"/>
    </row>
    <row r="34" spans="1:18" s="53" customFormat="1" ht="23.25" customHeight="1" x14ac:dyDescent="0.3">
      <c r="A34" s="24"/>
      <c r="B34" s="41" t="s">
        <v>105</v>
      </c>
      <c r="C34" s="41" t="s">
        <v>106</v>
      </c>
      <c r="D34" s="41" t="s">
        <v>34</v>
      </c>
      <c r="E34" s="41" t="s">
        <v>38</v>
      </c>
      <c r="F34" s="38">
        <v>1.1500000000000001</v>
      </c>
      <c r="G34" s="75"/>
      <c r="H34" s="75"/>
      <c r="I34" s="76"/>
      <c r="J34" s="77"/>
      <c r="K34" s="77"/>
      <c r="L34" s="78"/>
      <c r="M34" s="60"/>
      <c r="N34" s="62"/>
      <c r="O34" s="87"/>
      <c r="P34" s="87"/>
      <c r="Q34" s="71"/>
      <c r="R34" s="71"/>
    </row>
    <row r="35" spans="1:18" s="53" customFormat="1" ht="24.75" customHeight="1" x14ac:dyDescent="0.3">
      <c r="A35" s="24"/>
      <c r="B35" s="25" t="s">
        <v>107</v>
      </c>
      <c r="C35" s="25" t="s">
        <v>108</v>
      </c>
      <c r="D35" s="25" t="s">
        <v>34</v>
      </c>
      <c r="E35" s="25" t="s">
        <v>38</v>
      </c>
      <c r="F35" s="23">
        <v>1.3</v>
      </c>
      <c r="G35" s="68"/>
      <c r="H35" s="68"/>
      <c r="I35" s="69"/>
      <c r="J35" s="70"/>
      <c r="K35" s="70"/>
      <c r="L35" s="72"/>
      <c r="M35" s="59"/>
      <c r="N35" s="63"/>
      <c r="O35" s="74"/>
      <c r="P35" s="74"/>
      <c r="Q35" s="71"/>
      <c r="R35" s="71"/>
    </row>
    <row r="36" spans="1:18" s="53" customFormat="1" ht="24" customHeight="1" x14ac:dyDescent="0.3">
      <c r="A36" s="24"/>
      <c r="B36" s="25" t="s">
        <v>109</v>
      </c>
      <c r="C36" s="25" t="s">
        <v>110</v>
      </c>
      <c r="D36" s="25" t="s">
        <v>34</v>
      </c>
      <c r="E36" s="25" t="s">
        <v>38</v>
      </c>
      <c r="F36" s="23">
        <v>1.3</v>
      </c>
      <c r="G36" s="68"/>
      <c r="H36" s="68"/>
      <c r="I36" s="69"/>
      <c r="J36" s="70"/>
      <c r="K36" s="70"/>
      <c r="L36" s="72"/>
      <c r="M36" s="59"/>
      <c r="N36" s="73"/>
      <c r="O36" s="74"/>
      <c r="P36" s="74"/>
      <c r="Q36" s="71"/>
      <c r="R36" s="71"/>
    </row>
    <row r="37" spans="1:18" s="53" customFormat="1" ht="24.75" customHeight="1" x14ac:dyDescent="0.3">
      <c r="A37" s="24"/>
      <c r="B37" s="25" t="s">
        <v>111</v>
      </c>
      <c r="C37" s="25" t="s">
        <v>112</v>
      </c>
      <c r="D37" s="25" t="s">
        <v>34</v>
      </c>
      <c r="E37" s="25" t="s">
        <v>38</v>
      </c>
      <c r="F37" s="23">
        <v>1.3</v>
      </c>
      <c r="G37" s="68"/>
      <c r="H37" s="68"/>
      <c r="I37" s="69"/>
      <c r="J37" s="70"/>
      <c r="K37" s="70"/>
      <c r="L37" s="72"/>
      <c r="M37" s="59"/>
      <c r="N37" s="73"/>
      <c r="O37" s="74"/>
      <c r="P37" s="74"/>
      <c r="Q37" s="71"/>
      <c r="R37" s="71"/>
    </row>
    <row r="38" spans="1:18" s="53" customFormat="1" ht="24.75" customHeight="1" x14ac:dyDescent="0.3">
      <c r="A38" s="24"/>
      <c r="B38" s="25" t="s">
        <v>113</v>
      </c>
      <c r="C38" s="25" t="s">
        <v>114</v>
      </c>
      <c r="D38" s="25" t="s">
        <v>34</v>
      </c>
      <c r="E38" s="25" t="s">
        <v>38</v>
      </c>
      <c r="F38" s="23">
        <v>1.3</v>
      </c>
      <c r="G38" s="68"/>
      <c r="H38" s="68"/>
      <c r="I38" s="69"/>
      <c r="J38" s="70"/>
      <c r="K38" s="70"/>
      <c r="L38" s="72"/>
      <c r="M38" s="59"/>
      <c r="N38" s="63"/>
      <c r="O38" s="74"/>
      <c r="P38" s="74"/>
      <c r="Q38" s="71"/>
      <c r="R38" s="71"/>
    </row>
    <row r="39" spans="1:18" s="53" customFormat="1" ht="21" customHeight="1" x14ac:dyDescent="0.3">
      <c r="A39" s="24"/>
      <c r="B39" s="48" t="s">
        <v>115</v>
      </c>
      <c r="C39" s="48" t="s">
        <v>116</v>
      </c>
      <c r="D39" s="48" t="s">
        <v>34</v>
      </c>
      <c r="E39" s="48" t="s">
        <v>38</v>
      </c>
      <c r="F39" s="49">
        <v>1.2</v>
      </c>
      <c r="G39" s="88"/>
      <c r="H39" s="88"/>
      <c r="I39" s="89"/>
      <c r="J39" s="90"/>
      <c r="K39" s="90"/>
      <c r="L39" s="91"/>
      <c r="M39" s="64"/>
      <c r="N39" s="92"/>
      <c r="O39" s="93"/>
      <c r="P39" s="93"/>
      <c r="Q39" s="71"/>
      <c r="R39" s="71"/>
    </row>
    <row r="40" spans="1:18" s="53" customFormat="1" ht="21.75" customHeight="1" x14ac:dyDescent="0.3">
      <c r="A40" s="24"/>
      <c r="B40" s="40" t="s">
        <v>117</v>
      </c>
      <c r="C40" s="40" t="s">
        <v>118</v>
      </c>
      <c r="D40" s="40" t="s">
        <v>34</v>
      </c>
      <c r="E40" s="40" t="s">
        <v>38</v>
      </c>
      <c r="F40" s="67">
        <v>1.5</v>
      </c>
      <c r="G40" s="82"/>
      <c r="H40" s="82"/>
      <c r="I40" s="83"/>
      <c r="J40" s="84"/>
      <c r="K40" s="84"/>
      <c r="L40" s="85"/>
      <c r="M40" s="65"/>
      <c r="N40" s="94"/>
      <c r="O40" s="79"/>
      <c r="P40" s="79"/>
      <c r="Q40" s="71"/>
      <c r="R40" s="71"/>
    </row>
    <row r="41" spans="1:18" s="53" customFormat="1" ht="22.5" customHeight="1" x14ac:dyDescent="0.3">
      <c r="A41" s="24"/>
      <c r="B41" s="51" t="s">
        <v>119</v>
      </c>
      <c r="C41" s="51" t="s">
        <v>120</v>
      </c>
      <c r="D41" s="51" t="s">
        <v>34</v>
      </c>
      <c r="E41" s="51" t="s">
        <v>38</v>
      </c>
      <c r="F41" s="52">
        <v>1.25</v>
      </c>
      <c r="G41" s="95"/>
      <c r="H41" s="95"/>
      <c r="I41" s="96"/>
      <c r="J41" s="97"/>
      <c r="K41" s="97"/>
      <c r="L41" s="98"/>
      <c r="M41" s="66"/>
      <c r="N41" s="99"/>
      <c r="O41" s="100"/>
      <c r="P41" s="100"/>
      <c r="Q41" s="71"/>
      <c r="R41" s="71"/>
    </row>
    <row r="42" spans="1:18" s="53" customFormat="1" ht="23.25" customHeight="1" x14ac:dyDescent="0.3">
      <c r="A42" s="24"/>
      <c r="B42" s="40" t="s">
        <v>121</v>
      </c>
      <c r="C42" s="40" t="s">
        <v>122</v>
      </c>
      <c r="D42" s="40" t="s">
        <v>34</v>
      </c>
      <c r="E42" s="40" t="s">
        <v>38</v>
      </c>
      <c r="F42" s="67">
        <v>1.5</v>
      </c>
      <c r="G42" s="82"/>
      <c r="H42" s="82"/>
      <c r="I42" s="83"/>
      <c r="J42" s="84"/>
      <c r="K42" s="84"/>
      <c r="L42" s="85"/>
      <c r="M42" s="65"/>
      <c r="N42" s="101"/>
      <c r="O42" s="79"/>
      <c r="P42" s="79"/>
      <c r="Q42" s="71"/>
      <c r="R42" s="71"/>
    </row>
    <row r="43" spans="1:18" s="53" customFormat="1" ht="20.25" customHeight="1" x14ac:dyDescent="0.3">
      <c r="A43" s="24"/>
      <c r="B43" s="50" t="s">
        <v>123</v>
      </c>
      <c r="C43" s="50" t="s">
        <v>124</v>
      </c>
      <c r="D43" s="50" t="s">
        <v>34</v>
      </c>
      <c r="E43" s="50" t="s">
        <v>38</v>
      </c>
      <c r="F43" s="67">
        <v>1.5</v>
      </c>
      <c r="G43" s="82"/>
      <c r="H43" s="82"/>
      <c r="I43" s="83"/>
      <c r="J43" s="84"/>
      <c r="K43" s="84"/>
      <c r="L43" s="85"/>
      <c r="M43" s="65"/>
      <c r="N43" s="102"/>
      <c r="O43" s="103"/>
      <c r="P43" s="79"/>
      <c r="Q43" s="71"/>
      <c r="R43" s="71"/>
    </row>
  </sheetData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BZ20"/>
  <sheetViews>
    <sheetView tabSelected="1" zoomScale="80" zoomScaleNormal="80" workbookViewId="0">
      <pane xSplit="1" ySplit="2" topLeftCell="BO3" activePane="bottomRight" state="frozen"/>
      <selection pane="topRight" activeCell="B1" sqref="B1"/>
      <selection pane="bottomLeft" activeCell="A3" sqref="A3"/>
      <selection pane="bottomRight" activeCell="BT7" sqref="BT7"/>
    </sheetView>
  </sheetViews>
  <sheetFormatPr defaultRowHeight="22.5" x14ac:dyDescent="0.35"/>
  <cols>
    <col min="1" max="1" width="20.75" bestFit="1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21.75" bestFit="1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0" width="15" customWidth="1"/>
    <col min="41" max="41" width="15.25" bestFit="1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customWidth="1"/>
    <col min="51" max="51" width="16.375" bestFit="1" customWidth="1"/>
    <col min="52" max="53" width="15.25" bestFit="1" customWidth="1"/>
    <col min="54" max="54" width="16.375" bestFit="1" customWidth="1"/>
    <col min="56" max="56" width="15.625" bestFit="1" customWidth="1"/>
    <col min="57" max="58" width="16.375" bestFit="1" customWidth="1"/>
    <col min="59" max="59" width="15.625" bestFit="1" customWidth="1"/>
    <col min="60" max="60" width="16" bestFit="1" customWidth="1"/>
    <col min="62" max="62" width="15.625" bestFit="1" customWidth="1"/>
    <col min="63" max="64" width="16.375" bestFit="1" customWidth="1"/>
    <col min="65" max="65" width="15.625" bestFit="1" customWidth="1"/>
    <col min="66" max="66" width="16" bestFit="1" customWidth="1"/>
    <col min="67" max="67" width="16" style="36" customWidth="1"/>
    <col min="68" max="68" width="15.625" bestFit="1" customWidth="1"/>
    <col min="69" max="70" width="16.375" bestFit="1" customWidth="1"/>
    <col min="71" max="71" width="15.625" bestFit="1" customWidth="1"/>
    <col min="72" max="72" width="16" bestFit="1" customWidth="1"/>
    <col min="73" max="73" width="16" style="34" customWidth="1"/>
    <col min="74" max="74" width="15.875" bestFit="1" customWidth="1"/>
    <col min="75" max="75" width="16.375" bestFit="1" customWidth="1"/>
    <col min="76" max="76" width="15.25" bestFit="1" customWidth="1"/>
    <col min="78" max="78" width="13.625" bestFit="1" customWidth="1"/>
  </cols>
  <sheetData>
    <row r="1" spans="1:78" x14ac:dyDescent="0.35"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21</v>
      </c>
      <c r="BA1" s="2" t="s">
        <v>22</v>
      </c>
      <c r="BB1" s="2" t="s">
        <v>23</v>
      </c>
      <c r="BD1" s="2" t="s">
        <v>19</v>
      </c>
      <c r="BE1" s="2" t="s">
        <v>20</v>
      </c>
      <c r="BF1" s="2" t="s">
        <v>21</v>
      </c>
      <c r="BG1" s="2" t="s">
        <v>22</v>
      </c>
      <c r="BH1" s="2" t="s">
        <v>23</v>
      </c>
      <c r="BJ1" s="2" t="s">
        <v>19</v>
      </c>
      <c r="BK1" s="2" t="s">
        <v>20</v>
      </c>
      <c r="BL1" s="2" t="s">
        <v>21</v>
      </c>
      <c r="BM1" s="2" t="s">
        <v>22</v>
      </c>
      <c r="BN1" s="2" t="s">
        <v>23</v>
      </c>
      <c r="BO1" s="107"/>
      <c r="BP1" s="2" t="s">
        <v>19</v>
      </c>
      <c r="BQ1" s="2" t="s">
        <v>20</v>
      </c>
      <c r="BR1" s="2" t="s">
        <v>21</v>
      </c>
      <c r="BS1" s="2" t="s">
        <v>22</v>
      </c>
      <c r="BT1" s="2" t="s">
        <v>23</v>
      </c>
      <c r="BU1" s="153"/>
    </row>
    <row r="2" spans="1:78" s="1" customFormat="1" ht="90" x14ac:dyDescent="0.35">
      <c r="A2" s="10" t="s">
        <v>0</v>
      </c>
      <c r="B2" s="5" t="s">
        <v>126</v>
      </c>
      <c r="C2" s="5" t="s">
        <v>17</v>
      </c>
      <c r="D2" s="5" t="s">
        <v>127</v>
      </c>
      <c r="E2" s="5" t="s">
        <v>128</v>
      </c>
      <c r="F2" s="5" t="s">
        <v>18</v>
      </c>
      <c r="H2" s="7" t="s">
        <v>129</v>
      </c>
      <c r="I2" s="7" t="s">
        <v>17</v>
      </c>
      <c r="J2" s="7" t="s">
        <v>130</v>
      </c>
      <c r="K2" s="7" t="s">
        <v>131</v>
      </c>
      <c r="L2" s="7" t="s">
        <v>18</v>
      </c>
      <c r="N2" s="9" t="s">
        <v>132</v>
      </c>
      <c r="O2" s="9" t="s">
        <v>17</v>
      </c>
      <c r="P2" s="9" t="s">
        <v>133</v>
      </c>
      <c r="Q2" s="9" t="s">
        <v>134</v>
      </c>
      <c r="R2" s="9" t="s">
        <v>18</v>
      </c>
      <c r="T2" s="35" t="s">
        <v>135</v>
      </c>
      <c r="U2" s="35" t="s">
        <v>17</v>
      </c>
      <c r="V2" s="35" t="s">
        <v>136</v>
      </c>
      <c r="W2" s="35" t="s">
        <v>137</v>
      </c>
      <c r="X2" s="35" t="s">
        <v>18</v>
      </c>
      <c r="Z2" s="37" t="s">
        <v>138</v>
      </c>
      <c r="AA2" s="37" t="s">
        <v>17</v>
      </c>
      <c r="AB2" s="37" t="s">
        <v>139</v>
      </c>
      <c r="AC2" s="37" t="s">
        <v>140</v>
      </c>
      <c r="AD2" s="37" t="s">
        <v>18</v>
      </c>
      <c r="AF2" s="42" t="s">
        <v>141</v>
      </c>
      <c r="AG2" s="42" t="s">
        <v>17</v>
      </c>
      <c r="AH2" s="42" t="s">
        <v>142</v>
      </c>
      <c r="AI2" s="42" t="s">
        <v>143</v>
      </c>
      <c r="AJ2" s="42" t="s">
        <v>18</v>
      </c>
      <c r="AL2" s="54" t="s">
        <v>144</v>
      </c>
      <c r="AM2" s="54" t="s">
        <v>17</v>
      </c>
      <c r="AN2" s="54" t="s">
        <v>145</v>
      </c>
      <c r="AO2" s="54" t="s">
        <v>146</v>
      </c>
      <c r="AP2" s="54" t="s">
        <v>18</v>
      </c>
      <c r="AR2" s="37" t="s">
        <v>147</v>
      </c>
      <c r="AS2" s="37" t="s">
        <v>17</v>
      </c>
      <c r="AT2" s="37" t="s">
        <v>148</v>
      </c>
      <c r="AU2" s="37" t="s">
        <v>149</v>
      </c>
      <c r="AV2" s="37" t="s">
        <v>18</v>
      </c>
      <c r="AX2" s="55" t="s">
        <v>150</v>
      </c>
      <c r="AY2" s="55" t="s">
        <v>17</v>
      </c>
      <c r="AZ2" s="55" t="s">
        <v>151</v>
      </c>
      <c r="BA2" s="55" t="s">
        <v>152</v>
      </c>
      <c r="BB2" s="55" t="s">
        <v>18</v>
      </c>
      <c r="BD2" s="56" t="s">
        <v>153</v>
      </c>
      <c r="BE2" s="56" t="s">
        <v>17</v>
      </c>
      <c r="BF2" s="56" t="s">
        <v>154</v>
      </c>
      <c r="BG2" s="56" t="s">
        <v>155</v>
      </c>
      <c r="BH2" s="56" t="s">
        <v>18</v>
      </c>
      <c r="BJ2" s="105" t="s">
        <v>156</v>
      </c>
      <c r="BK2" s="105" t="s">
        <v>17</v>
      </c>
      <c r="BL2" s="105" t="s">
        <v>157</v>
      </c>
      <c r="BM2" s="105" t="s">
        <v>158</v>
      </c>
      <c r="BN2" s="105" t="s">
        <v>18</v>
      </c>
      <c r="BO2" s="108"/>
      <c r="BP2" s="110" t="s">
        <v>159</v>
      </c>
      <c r="BQ2" s="110" t="s">
        <v>17</v>
      </c>
      <c r="BR2" s="110" t="s">
        <v>160</v>
      </c>
      <c r="BS2" s="110" t="s">
        <v>158</v>
      </c>
      <c r="BT2" s="110" t="s">
        <v>18</v>
      </c>
      <c r="BU2" s="108"/>
      <c r="BV2" s="154" t="s">
        <v>359</v>
      </c>
      <c r="BW2" s="116" t="s">
        <v>161</v>
      </c>
      <c r="BX2" s="105" t="s">
        <v>343</v>
      </c>
      <c r="BZ2" s="156" t="s">
        <v>345</v>
      </c>
    </row>
    <row r="3" spans="1:78" x14ac:dyDescent="0.35">
      <c r="A3" s="3" t="s">
        <v>1</v>
      </c>
      <c r="B3" s="6">
        <v>31283741.149999999</v>
      </c>
      <c r="C3" s="6">
        <v>161269341.75999999</v>
      </c>
      <c r="D3" s="6">
        <v>13439111.810000001</v>
      </c>
      <c r="E3" s="46">
        <f>+B3-D3</f>
        <v>17844629.339999996</v>
      </c>
      <c r="F3" s="8">
        <f>+C3-D3</f>
        <v>147830229.94999999</v>
      </c>
      <c r="H3" s="6">
        <v>28371486.280000001</v>
      </c>
      <c r="I3" s="8">
        <f t="shared" ref="I3:I18" si="0">+F3</f>
        <v>147830229.94999999</v>
      </c>
      <c r="J3" s="6">
        <v>13439111.810000001</v>
      </c>
      <c r="K3" s="46">
        <f>+H3-J3</f>
        <v>14932374.470000001</v>
      </c>
      <c r="L3" s="6">
        <f>+I3-J3</f>
        <v>134391118.13999999</v>
      </c>
      <c r="N3" s="6">
        <v>19819002.550000001</v>
      </c>
      <c r="O3" s="8">
        <f>+L3</f>
        <v>134391118.13999999</v>
      </c>
      <c r="P3" s="6">
        <v>13439111.810000001</v>
      </c>
      <c r="Q3" s="46">
        <f>+N3-P3</f>
        <v>6379890.7400000002</v>
      </c>
      <c r="R3" s="6">
        <f>+O3-P3</f>
        <v>120952006.32999998</v>
      </c>
      <c r="T3" s="6">
        <v>21720573.350000001</v>
      </c>
      <c r="U3" s="8">
        <f>+R3</f>
        <v>120952006.32999998</v>
      </c>
      <c r="V3" s="6">
        <v>13439111.810000001</v>
      </c>
      <c r="W3" s="46">
        <f>+T3-V3</f>
        <v>8281461.540000001</v>
      </c>
      <c r="X3" s="6">
        <f>+U3-V3</f>
        <v>107512894.51999998</v>
      </c>
      <c r="Z3" s="6">
        <v>21868570.16</v>
      </c>
      <c r="AA3" s="8">
        <f>+X3</f>
        <v>107512894.51999998</v>
      </c>
      <c r="AB3" s="6">
        <v>13439111.82</v>
      </c>
      <c r="AC3" s="46">
        <f>+Z3-AB3</f>
        <v>8429458.3399999999</v>
      </c>
      <c r="AD3" s="6">
        <f>+AA3-AB3</f>
        <v>94073782.699999988</v>
      </c>
      <c r="AF3" s="6">
        <v>27847831.300000001</v>
      </c>
      <c r="AG3" s="8">
        <f>+AD3</f>
        <v>94073782.699999988</v>
      </c>
      <c r="AH3" s="6">
        <v>13439111.810000001</v>
      </c>
      <c r="AI3" s="46">
        <f>+AF3-AH3</f>
        <v>14408719.49</v>
      </c>
      <c r="AJ3" s="6">
        <f>+AG3-AH3</f>
        <v>80634670.889999986</v>
      </c>
      <c r="AL3" s="6">
        <v>16616890.27</v>
      </c>
      <c r="AM3" s="8">
        <f>+AJ3</f>
        <v>80634670.889999986</v>
      </c>
      <c r="AN3" s="6">
        <v>13439111.82</v>
      </c>
      <c r="AO3" s="46">
        <f>+AL3-AN3</f>
        <v>3177778.4499999993</v>
      </c>
      <c r="AP3" s="6">
        <f>+AM3-AN3</f>
        <v>67195559.069999993</v>
      </c>
      <c r="AR3" s="6">
        <v>16266552.32</v>
      </c>
      <c r="AS3" s="8">
        <f>+AP3</f>
        <v>67195559.069999993</v>
      </c>
      <c r="AT3" s="6">
        <v>13439111.810000001</v>
      </c>
      <c r="AU3" s="46">
        <f>+AR3-AT3</f>
        <v>2827440.51</v>
      </c>
      <c r="AV3" s="6">
        <f>+AS3-AT3</f>
        <v>53756447.25999999</v>
      </c>
      <c r="AX3" s="6">
        <v>17490770.68</v>
      </c>
      <c r="AY3" s="8">
        <f>+AV3</f>
        <v>53756447.25999999</v>
      </c>
      <c r="AZ3" s="6">
        <v>13439111.82</v>
      </c>
      <c r="BA3" s="46">
        <f>+AX3-AZ3</f>
        <v>4051658.8599999994</v>
      </c>
      <c r="BB3" s="6">
        <f>+AY3-AZ3</f>
        <v>40317335.43999999</v>
      </c>
      <c r="BD3" s="6">
        <v>21849060.43</v>
      </c>
      <c r="BE3" s="8">
        <f>+BB3</f>
        <v>40317335.43999999</v>
      </c>
      <c r="BF3" s="6">
        <v>13439111.810000001</v>
      </c>
      <c r="BG3" s="46">
        <f>+BD3-BF3</f>
        <v>8409948.6199999992</v>
      </c>
      <c r="BH3" s="6">
        <f>+BE3-BF3</f>
        <v>26878223.629999988</v>
      </c>
      <c r="BJ3" s="6">
        <v>20256773.84</v>
      </c>
      <c r="BK3" s="8">
        <f>+BH3</f>
        <v>26878223.629999988</v>
      </c>
      <c r="BL3" s="6">
        <v>13439111.82</v>
      </c>
      <c r="BM3" s="46">
        <f>+BJ3-BL3</f>
        <v>6817662.0199999996</v>
      </c>
      <c r="BN3" s="6">
        <f>+BK3-BL3</f>
        <v>13439111.809999987</v>
      </c>
      <c r="BO3" s="109"/>
      <c r="BP3" s="6">
        <v>10173383.779999999</v>
      </c>
      <c r="BQ3" s="8">
        <f>+BN3</f>
        <v>13439111.809999987</v>
      </c>
      <c r="BR3" s="6">
        <v>10173383.779999999</v>
      </c>
      <c r="BS3" s="46">
        <f>+BP3-BR3</f>
        <v>0</v>
      </c>
      <c r="BT3" s="6">
        <f>+BQ3-BR3</f>
        <v>3265728.0299999882</v>
      </c>
      <c r="BU3" s="109"/>
      <c r="BV3" s="155">
        <f>+E3+K3+Q3+W3+AC3+AI3+AO3+AU3+BA3+BG3+BM3+BS3</f>
        <v>95561022.379999995</v>
      </c>
      <c r="BW3" s="117">
        <v>132711261.15000001</v>
      </c>
      <c r="BX3" s="151">
        <f>+BW3-BV3</f>
        <v>37150238.770000011</v>
      </c>
      <c r="BZ3" s="157"/>
    </row>
    <row r="4" spans="1:78" x14ac:dyDescent="0.35">
      <c r="A4" s="3" t="s">
        <v>2</v>
      </c>
      <c r="B4" s="6">
        <v>8285815.4000000004</v>
      </c>
      <c r="C4" s="6">
        <v>51155526.549999997</v>
      </c>
      <c r="D4" s="6">
        <v>4262960.55</v>
      </c>
      <c r="E4" s="46">
        <f t="shared" ref="E4:E18" si="1">+B4-D4</f>
        <v>4022854.8500000006</v>
      </c>
      <c r="F4" s="8">
        <f t="shared" ref="F4:F18" si="2">+C4-D4</f>
        <v>46892566</v>
      </c>
      <c r="H4" s="6">
        <v>6420090.29</v>
      </c>
      <c r="I4" s="8">
        <f t="shared" si="0"/>
        <v>46892566</v>
      </c>
      <c r="J4" s="6">
        <v>4262960.55</v>
      </c>
      <c r="K4" s="46">
        <f t="shared" ref="K4:K18" si="3">+H4-J4</f>
        <v>2157129.7400000002</v>
      </c>
      <c r="L4" s="6">
        <f t="shared" ref="L4:L18" si="4">+I4-J4</f>
        <v>42629605.450000003</v>
      </c>
      <c r="N4" s="6">
        <v>7091095.21</v>
      </c>
      <c r="O4" s="8">
        <f t="shared" ref="O4:O18" si="5">+L4</f>
        <v>42629605.450000003</v>
      </c>
      <c r="P4" s="6">
        <v>4262960.55</v>
      </c>
      <c r="Q4" s="46">
        <f t="shared" ref="Q4:Q11" si="6">+N4-P4</f>
        <v>2828134.66</v>
      </c>
      <c r="R4" s="6">
        <f t="shared" ref="R4:R18" si="7">+O4-P4</f>
        <v>38366644.900000006</v>
      </c>
      <c r="T4" s="6">
        <v>9203001.3499999996</v>
      </c>
      <c r="U4" s="8">
        <f t="shared" ref="U4:U18" si="8">+R4</f>
        <v>38366644.900000006</v>
      </c>
      <c r="V4" s="6">
        <v>4262960.54</v>
      </c>
      <c r="W4" s="46">
        <f t="shared" ref="W4:W11" si="9">+T4-V4</f>
        <v>4940040.8099999996</v>
      </c>
      <c r="X4" s="6">
        <f t="shared" ref="X4:X18" si="10">+U4-V4</f>
        <v>34103684.360000007</v>
      </c>
      <c r="Z4" s="6">
        <v>6069035.0499999998</v>
      </c>
      <c r="AA4" s="8">
        <f t="shared" ref="AA4:AA18" si="11">+X4</f>
        <v>34103684.360000007</v>
      </c>
      <c r="AB4" s="6">
        <v>4262960.55</v>
      </c>
      <c r="AC4" s="46">
        <f>+Z4-AB4</f>
        <v>1806074.5</v>
      </c>
      <c r="AD4" s="6">
        <f t="shared" ref="AD4:AD18" si="12">+AA4-AB4</f>
        <v>29840723.810000006</v>
      </c>
      <c r="AF4" s="6">
        <v>8363886.1500000004</v>
      </c>
      <c r="AG4" s="8">
        <f t="shared" ref="AG4:AG18" si="13">+AD4</f>
        <v>29840723.810000006</v>
      </c>
      <c r="AH4" s="6">
        <v>4262960.54</v>
      </c>
      <c r="AI4" s="46">
        <f t="shared" ref="AI4:AI11" si="14">+AF4-AH4</f>
        <v>4100925.6100000003</v>
      </c>
      <c r="AJ4" s="6">
        <f t="shared" ref="AJ4:AJ18" si="15">+AG4-AH4</f>
        <v>25577763.270000007</v>
      </c>
      <c r="AL4" s="6">
        <v>6541757.3899999997</v>
      </c>
      <c r="AM4" s="8">
        <f t="shared" ref="AM4:AM18" si="16">+AJ4</f>
        <v>25577763.270000007</v>
      </c>
      <c r="AN4" s="6">
        <v>4262960.55</v>
      </c>
      <c r="AO4" s="46">
        <f t="shared" ref="AO4:AO11" si="17">+AL4-AN4</f>
        <v>2278796.84</v>
      </c>
      <c r="AP4" s="6">
        <f t="shared" ref="AP4:AP18" si="18">+AM4-AN4</f>
        <v>21314802.720000006</v>
      </c>
      <c r="AR4" s="6">
        <v>5091238.51</v>
      </c>
      <c r="AS4" s="8">
        <f t="shared" ref="AS4:AS18" si="19">+AP4</f>
        <v>21314802.720000006</v>
      </c>
      <c r="AT4" s="6">
        <v>4262960.54</v>
      </c>
      <c r="AU4" s="46">
        <f t="shared" ref="AU4:AU11" si="20">+AR4-AT4</f>
        <v>828277.96999999974</v>
      </c>
      <c r="AV4" s="6">
        <f t="shared" ref="AV4:AV18" si="21">+AS4-AT4</f>
        <v>17051842.180000007</v>
      </c>
      <c r="AX4" s="6">
        <v>6330228.3200000003</v>
      </c>
      <c r="AY4" s="8">
        <f t="shared" ref="AY4:AY18" si="22">+AV4</f>
        <v>17051842.180000007</v>
      </c>
      <c r="AZ4" s="6">
        <v>4262960.55</v>
      </c>
      <c r="BA4" s="46">
        <f t="shared" ref="BA4:BA11" si="23">+AX4-AZ4</f>
        <v>2067267.7700000005</v>
      </c>
      <c r="BB4" s="6">
        <f t="shared" ref="BB4:BB18" si="24">+AY4-AZ4</f>
        <v>12788881.630000006</v>
      </c>
      <c r="BD4" s="6">
        <v>7191129.6500000004</v>
      </c>
      <c r="BE4" s="8">
        <f t="shared" ref="BE4:BE17" si="25">+BB4</f>
        <v>12788881.630000006</v>
      </c>
      <c r="BF4" s="6">
        <v>4262960.54</v>
      </c>
      <c r="BG4" s="46">
        <f t="shared" ref="BG4:BG11" si="26">+BD4-BF4</f>
        <v>2928169.1100000003</v>
      </c>
      <c r="BH4" s="6">
        <f t="shared" ref="BH4:BH18" si="27">+BE4-BF4</f>
        <v>8525921.0900000073</v>
      </c>
      <c r="BJ4" s="6">
        <v>7282114.3600000003</v>
      </c>
      <c r="BK4" s="8">
        <f t="shared" ref="BK4:BK18" si="28">+BH4</f>
        <v>8525921.0900000073</v>
      </c>
      <c r="BL4" s="6">
        <v>4262960.55</v>
      </c>
      <c r="BM4" s="46">
        <f t="shared" ref="BM4:BM11" si="29">+BJ4-BL4</f>
        <v>3019153.8100000005</v>
      </c>
      <c r="BN4" s="6">
        <f t="shared" ref="BN4:BN10" si="30">+BK4-BL4</f>
        <v>4262960.5400000075</v>
      </c>
      <c r="BO4" s="109"/>
      <c r="BP4" s="6">
        <v>5126728.0599999996</v>
      </c>
      <c r="BQ4" s="8">
        <f t="shared" ref="BQ4:BQ18" si="31">+BN4</f>
        <v>4262960.5400000075</v>
      </c>
      <c r="BR4" s="6">
        <v>4262960.54</v>
      </c>
      <c r="BS4" s="46">
        <f t="shared" ref="BS4:BS11" si="32">+BP4-BR4</f>
        <v>863767.51999999955</v>
      </c>
      <c r="BT4" s="6">
        <f t="shared" ref="BT4:BT10" si="33">+BQ4-BR4</f>
        <v>7.4505805969238281E-9</v>
      </c>
      <c r="BU4" s="109"/>
      <c r="BV4" s="155">
        <f>+E4+K4+Q4+W4+AC4+AI4+AO4+AU4+BA4+BG4+BM4+BS4</f>
        <v>31840593.189999994</v>
      </c>
      <c r="BW4" s="117">
        <v>35625897.07</v>
      </c>
      <c r="BX4" s="151">
        <f t="shared" ref="BX4:BX18" si="34">+BW4-BV4</f>
        <v>3785303.8800000064</v>
      </c>
      <c r="BZ4" s="157"/>
    </row>
    <row r="5" spans="1:78" x14ac:dyDescent="0.35">
      <c r="A5" s="3" t="s">
        <v>3</v>
      </c>
      <c r="B5" s="6">
        <v>1119043.6499999999</v>
      </c>
      <c r="C5" s="6">
        <v>6525754.9800000004</v>
      </c>
      <c r="D5" s="6">
        <v>543812.92000000004</v>
      </c>
      <c r="E5" s="46">
        <f t="shared" si="1"/>
        <v>575230.72999999986</v>
      </c>
      <c r="F5" s="8">
        <f t="shared" si="2"/>
        <v>5981942.0600000005</v>
      </c>
      <c r="H5" s="6">
        <v>1119139.3899999999</v>
      </c>
      <c r="I5" s="8">
        <f t="shared" si="0"/>
        <v>5981942.0600000005</v>
      </c>
      <c r="J5" s="6">
        <v>543812.91</v>
      </c>
      <c r="K5" s="46">
        <f t="shared" si="3"/>
        <v>575326.47999999986</v>
      </c>
      <c r="L5" s="6">
        <f t="shared" si="4"/>
        <v>5438129.1500000004</v>
      </c>
      <c r="N5" s="6">
        <v>1141372.82</v>
      </c>
      <c r="O5" s="8">
        <f t="shared" si="5"/>
        <v>5438129.1500000004</v>
      </c>
      <c r="P5" s="6">
        <v>543812.92000000004</v>
      </c>
      <c r="Q5" s="46">
        <f t="shared" si="6"/>
        <v>597559.9</v>
      </c>
      <c r="R5" s="6">
        <f t="shared" si="7"/>
        <v>4894316.2300000004</v>
      </c>
      <c r="T5" s="6">
        <v>1207754.76</v>
      </c>
      <c r="U5" s="8">
        <f t="shared" si="8"/>
        <v>4894316.2300000004</v>
      </c>
      <c r="V5" s="6">
        <v>543812.91</v>
      </c>
      <c r="W5" s="46">
        <f t="shared" si="9"/>
        <v>663941.85</v>
      </c>
      <c r="X5" s="6">
        <f t="shared" si="10"/>
        <v>4350503.32</v>
      </c>
      <c r="Z5" s="6">
        <v>1060688.93</v>
      </c>
      <c r="AA5" s="8">
        <f t="shared" si="11"/>
        <v>4350503.32</v>
      </c>
      <c r="AB5" s="6">
        <v>543812.92000000004</v>
      </c>
      <c r="AC5" s="46">
        <f t="shared" ref="AC5:AC10" si="35">+Z5-AB5</f>
        <v>516876.00999999989</v>
      </c>
      <c r="AD5" s="6">
        <f t="shared" si="12"/>
        <v>3806690.4000000004</v>
      </c>
      <c r="AF5" s="6">
        <v>1132066.49</v>
      </c>
      <c r="AG5" s="8">
        <f t="shared" si="13"/>
        <v>3806690.4000000004</v>
      </c>
      <c r="AH5" s="6">
        <v>543812.91</v>
      </c>
      <c r="AI5" s="46">
        <f t="shared" si="14"/>
        <v>588253.57999999996</v>
      </c>
      <c r="AJ5" s="6">
        <f t="shared" si="15"/>
        <v>3262877.49</v>
      </c>
      <c r="AL5" s="6">
        <v>1009981.68</v>
      </c>
      <c r="AM5" s="8">
        <f t="shared" si="16"/>
        <v>3262877.49</v>
      </c>
      <c r="AN5" s="6">
        <v>543812.92000000004</v>
      </c>
      <c r="AO5" s="46">
        <f t="shared" si="17"/>
        <v>466168.76</v>
      </c>
      <c r="AP5" s="6">
        <f t="shared" si="18"/>
        <v>2719064.5700000003</v>
      </c>
      <c r="AR5" s="6">
        <v>971022.17</v>
      </c>
      <c r="AS5" s="8">
        <f t="shared" si="19"/>
        <v>2719064.5700000003</v>
      </c>
      <c r="AT5" s="6">
        <v>543812.91</v>
      </c>
      <c r="AU5" s="46">
        <f t="shared" si="20"/>
        <v>427209.26</v>
      </c>
      <c r="AV5" s="6">
        <f t="shared" si="21"/>
        <v>2175251.66</v>
      </c>
      <c r="AX5" s="6">
        <v>1180172.76</v>
      </c>
      <c r="AY5" s="8">
        <f t="shared" si="22"/>
        <v>2175251.66</v>
      </c>
      <c r="AZ5" s="6">
        <v>543812.92000000004</v>
      </c>
      <c r="BA5" s="46">
        <f t="shared" si="23"/>
        <v>636359.84</v>
      </c>
      <c r="BB5" s="6">
        <f t="shared" si="24"/>
        <v>1631438.7400000002</v>
      </c>
      <c r="BD5" s="6">
        <v>875782.19</v>
      </c>
      <c r="BE5" s="8">
        <f t="shared" si="25"/>
        <v>1631438.7400000002</v>
      </c>
      <c r="BF5" s="6">
        <v>543812.91</v>
      </c>
      <c r="BG5" s="46">
        <f t="shared" si="26"/>
        <v>331969.27999999991</v>
      </c>
      <c r="BH5" s="6">
        <f t="shared" si="27"/>
        <v>1087625.83</v>
      </c>
      <c r="BJ5" s="6">
        <v>1081255.83</v>
      </c>
      <c r="BK5" s="8">
        <f t="shared" si="28"/>
        <v>1087625.83</v>
      </c>
      <c r="BL5" s="6">
        <v>543812.92000000004</v>
      </c>
      <c r="BM5" s="46">
        <f t="shared" si="29"/>
        <v>537442.91</v>
      </c>
      <c r="BN5" s="6">
        <f t="shared" si="30"/>
        <v>543812.91</v>
      </c>
      <c r="BO5" s="109"/>
      <c r="BP5" s="6">
        <v>1018199.53</v>
      </c>
      <c r="BQ5" s="8">
        <f t="shared" si="31"/>
        <v>543812.91</v>
      </c>
      <c r="BR5" s="6">
        <v>543812.91</v>
      </c>
      <c r="BS5" s="46">
        <f t="shared" si="32"/>
        <v>474386.62</v>
      </c>
      <c r="BT5" s="6">
        <f t="shared" si="33"/>
        <v>0</v>
      </c>
      <c r="BU5" s="109"/>
      <c r="BV5" s="155">
        <f t="shared" ref="BV3:BV19" si="36">+E5+K5+Q5+W5+AC5+AI5+AO5+AU5+BA5+BG5+BM5+BS5</f>
        <v>6390725.2199999997</v>
      </c>
      <c r="BW5" s="117">
        <v>5325909.29</v>
      </c>
      <c r="BX5" s="151">
        <f t="shared" si="34"/>
        <v>-1064815.9299999997</v>
      </c>
      <c r="BZ5" s="157"/>
    </row>
    <row r="6" spans="1:78" x14ac:dyDescent="0.35">
      <c r="A6" s="3" t="s">
        <v>4</v>
      </c>
      <c r="B6" s="6">
        <v>993054.1</v>
      </c>
      <c r="C6" s="6">
        <v>5844767.3399999999</v>
      </c>
      <c r="D6" s="6">
        <v>487063.95</v>
      </c>
      <c r="E6" s="46">
        <f t="shared" si="1"/>
        <v>505990.14999999997</v>
      </c>
      <c r="F6" s="8">
        <f t="shared" si="2"/>
        <v>5357703.3899999997</v>
      </c>
      <c r="H6" s="6">
        <v>743144.07</v>
      </c>
      <c r="I6" s="8">
        <f t="shared" si="0"/>
        <v>5357703.3899999997</v>
      </c>
      <c r="J6" s="6">
        <v>487063.94</v>
      </c>
      <c r="K6" s="46">
        <f t="shared" si="3"/>
        <v>256080.12999999995</v>
      </c>
      <c r="L6" s="6">
        <f t="shared" si="4"/>
        <v>4870639.4499999993</v>
      </c>
      <c r="N6" s="6">
        <v>823276.31</v>
      </c>
      <c r="O6" s="8">
        <f t="shared" si="5"/>
        <v>4870639.4499999993</v>
      </c>
      <c r="P6" s="6">
        <v>487063.95</v>
      </c>
      <c r="Q6" s="46">
        <f t="shared" si="6"/>
        <v>336212.36000000004</v>
      </c>
      <c r="R6" s="6">
        <f t="shared" si="7"/>
        <v>4383575.4999999991</v>
      </c>
      <c r="T6" s="6">
        <v>807990.53</v>
      </c>
      <c r="U6" s="8">
        <f t="shared" si="8"/>
        <v>4383575.4999999991</v>
      </c>
      <c r="V6" s="6">
        <v>487063.94</v>
      </c>
      <c r="W6" s="46">
        <f t="shared" si="9"/>
        <v>320926.59000000003</v>
      </c>
      <c r="X6" s="6">
        <f t="shared" si="10"/>
        <v>3896511.5599999991</v>
      </c>
      <c r="Z6" s="6">
        <v>563614.80000000005</v>
      </c>
      <c r="AA6" s="8">
        <f t="shared" si="11"/>
        <v>3896511.5599999991</v>
      </c>
      <c r="AB6" s="6">
        <v>487063.95</v>
      </c>
      <c r="AC6" s="46">
        <f t="shared" si="35"/>
        <v>76550.850000000035</v>
      </c>
      <c r="AD6" s="6">
        <f t="shared" si="12"/>
        <v>3409447.6099999989</v>
      </c>
      <c r="AF6" s="6">
        <v>614245.81000000006</v>
      </c>
      <c r="AG6" s="8">
        <f t="shared" si="13"/>
        <v>3409447.6099999989</v>
      </c>
      <c r="AH6" s="6">
        <v>487063.94</v>
      </c>
      <c r="AI6" s="46">
        <f t="shared" si="14"/>
        <v>127181.87000000005</v>
      </c>
      <c r="AJ6" s="6">
        <f t="shared" si="15"/>
        <v>2922383.669999999</v>
      </c>
      <c r="AL6" s="6">
        <v>574065.43999999994</v>
      </c>
      <c r="AM6" s="8">
        <f t="shared" si="16"/>
        <v>2922383.669999999</v>
      </c>
      <c r="AN6" s="6">
        <v>487063.95</v>
      </c>
      <c r="AO6" s="46">
        <f t="shared" si="17"/>
        <v>87001.489999999932</v>
      </c>
      <c r="AP6" s="6">
        <f t="shared" si="18"/>
        <v>2435319.7199999988</v>
      </c>
      <c r="AR6" s="6">
        <v>699930.84</v>
      </c>
      <c r="AS6" s="8">
        <f t="shared" si="19"/>
        <v>2435319.7199999988</v>
      </c>
      <c r="AT6" s="6">
        <v>487063.94</v>
      </c>
      <c r="AU6" s="46">
        <f t="shared" si="20"/>
        <v>212866.89999999997</v>
      </c>
      <c r="AV6" s="6">
        <f t="shared" si="21"/>
        <v>1948255.7799999989</v>
      </c>
      <c r="AX6" s="6">
        <v>896733.97</v>
      </c>
      <c r="AY6" s="8">
        <f t="shared" si="22"/>
        <v>1948255.7799999989</v>
      </c>
      <c r="AZ6" s="6">
        <v>487063.95</v>
      </c>
      <c r="BA6" s="46">
        <f t="shared" si="23"/>
        <v>409670.01999999996</v>
      </c>
      <c r="BB6" s="6">
        <f t="shared" si="24"/>
        <v>1461191.8299999989</v>
      </c>
      <c r="BD6" s="6">
        <v>853014.06</v>
      </c>
      <c r="BE6" s="8">
        <f t="shared" si="25"/>
        <v>1461191.8299999989</v>
      </c>
      <c r="BF6" s="6">
        <v>487063.94</v>
      </c>
      <c r="BG6" s="46">
        <f t="shared" si="26"/>
        <v>365950.12000000005</v>
      </c>
      <c r="BH6" s="6">
        <f t="shared" si="27"/>
        <v>974127.88999999897</v>
      </c>
      <c r="BJ6" s="6">
        <v>828841.71</v>
      </c>
      <c r="BK6" s="8">
        <f t="shared" si="28"/>
        <v>974127.88999999897</v>
      </c>
      <c r="BL6" s="6">
        <v>487063.95</v>
      </c>
      <c r="BM6" s="46">
        <f>+BJ6-BL6</f>
        <v>341777.75999999995</v>
      </c>
      <c r="BN6" s="111">
        <f>+BK6-BL6</f>
        <v>487063.93999999895</v>
      </c>
      <c r="BO6" s="109"/>
      <c r="BP6" s="6">
        <v>336616.78</v>
      </c>
      <c r="BQ6" s="8">
        <f t="shared" si="31"/>
        <v>487063.93999999895</v>
      </c>
      <c r="BR6" s="6">
        <v>336616.78</v>
      </c>
      <c r="BS6" s="46">
        <f t="shared" si="32"/>
        <v>0</v>
      </c>
      <c r="BT6" s="6">
        <f t="shared" si="33"/>
        <v>150447.15999999893</v>
      </c>
      <c r="BU6" s="109"/>
      <c r="BV6" s="155">
        <f t="shared" si="36"/>
        <v>3040208.2399999998</v>
      </c>
      <c r="BW6" s="117">
        <v>5730496.3300000001</v>
      </c>
      <c r="BX6" s="151">
        <f t="shared" si="34"/>
        <v>2690288.0900000003</v>
      </c>
      <c r="BZ6" s="157">
        <v>1228963</v>
      </c>
    </row>
    <row r="7" spans="1:78" x14ac:dyDescent="0.35">
      <c r="A7" s="4" t="s">
        <v>5</v>
      </c>
      <c r="B7" s="6">
        <v>919340.85</v>
      </c>
      <c r="C7" s="6">
        <v>6284039.6100000003</v>
      </c>
      <c r="D7" s="6">
        <v>523669.97</v>
      </c>
      <c r="E7" s="46">
        <f t="shared" si="1"/>
        <v>395670.88</v>
      </c>
      <c r="F7" s="8">
        <f t="shared" si="2"/>
        <v>5760369.6400000006</v>
      </c>
      <c r="H7" s="6">
        <v>953222.75</v>
      </c>
      <c r="I7" s="8">
        <f t="shared" si="0"/>
        <v>5760369.6400000006</v>
      </c>
      <c r="J7" s="6">
        <v>523669.97</v>
      </c>
      <c r="K7" s="46">
        <f t="shared" si="3"/>
        <v>429552.78</v>
      </c>
      <c r="L7" s="6">
        <f t="shared" si="4"/>
        <v>5236699.6700000009</v>
      </c>
      <c r="N7" s="6">
        <v>645228.1</v>
      </c>
      <c r="O7" s="8">
        <f t="shared" si="5"/>
        <v>5236699.6700000009</v>
      </c>
      <c r="P7" s="6">
        <v>523669.97</v>
      </c>
      <c r="Q7" s="46">
        <f t="shared" si="6"/>
        <v>121558.13</v>
      </c>
      <c r="R7" s="6">
        <f t="shared" si="7"/>
        <v>4713029.7000000011</v>
      </c>
      <c r="T7" s="6">
        <v>797894.08</v>
      </c>
      <c r="U7" s="8">
        <f t="shared" si="8"/>
        <v>4713029.7000000011</v>
      </c>
      <c r="V7" s="6">
        <v>523669.97</v>
      </c>
      <c r="W7" s="46">
        <f t="shared" si="9"/>
        <v>274224.11</v>
      </c>
      <c r="X7" s="6">
        <f t="shared" si="10"/>
        <v>4189359.7300000014</v>
      </c>
      <c r="Z7" s="6">
        <v>328398.21000000002</v>
      </c>
      <c r="AA7" s="8">
        <f t="shared" si="11"/>
        <v>4189359.7300000014</v>
      </c>
      <c r="AB7" s="6">
        <v>328398.21000000002</v>
      </c>
      <c r="AC7" s="46">
        <f t="shared" si="35"/>
        <v>0</v>
      </c>
      <c r="AD7" s="6">
        <f t="shared" si="12"/>
        <v>3860961.5200000014</v>
      </c>
      <c r="AF7" s="6">
        <v>513152.62</v>
      </c>
      <c r="AG7" s="8">
        <f t="shared" si="13"/>
        <v>3860961.5200000014</v>
      </c>
      <c r="AH7" s="6">
        <v>513152.62</v>
      </c>
      <c r="AI7" s="46">
        <f t="shared" si="14"/>
        <v>0</v>
      </c>
      <c r="AJ7" s="6">
        <f t="shared" si="15"/>
        <v>3347808.9000000013</v>
      </c>
      <c r="AL7" s="6">
        <v>714046.2</v>
      </c>
      <c r="AM7" s="8">
        <f t="shared" si="16"/>
        <v>3347808.9000000013</v>
      </c>
      <c r="AN7" s="6">
        <v>557968.15</v>
      </c>
      <c r="AO7" s="46">
        <f t="shared" si="17"/>
        <v>156078.04999999993</v>
      </c>
      <c r="AP7" s="6">
        <f t="shared" si="18"/>
        <v>2789840.7500000014</v>
      </c>
      <c r="AR7" s="6">
        <v>655468.37</v>
      </c>
      <c r="AS7" s="8">
        <f t="shared" si="19"/>
        <v>2789840.7500000014</v>
      </c>
      <c r="AT7" s="6">
        <v>557968.15</v>
      </c>
      <c r="AU7" s="46">
        <f t="shared" si="20"/>
        <v>97500.219999999972</v>
      </c>
      <c r="AV7" s="6">
        <f t="shared" si="21"/>
        <v>2231872.6000000015</v>
      </c>
      <c r="AX7" s="6">
        <v>651238.6</v>
      </c>
      <c r="AY7" s="8">
        <f t="shared" si="22"/>
        <v>2231872.6000000015</v>
      </c>
      <c r="AZ7" s="6">
        <v>557968.15</v>
      </c>
      <c r="BA7" s="46">
        <f t="shared" si="23"/>
        <v>93270.449999999953</v>
      </c>
      <c r="BB7" s="6">
        <f t="shared" si="24"/>
        <v>1673904.4500000016</v>
      </c>
      <c r="BD7" s="6">
        <v>448038.56</v>
      </c>
      <c r="BE7" s="8">
        <f t="shared" si="25"/>
        <v>1673904.4500000016</v>
      </c>
      <c r="BF7" s="6">
        <v>448038.56</v>
      </c>
      <c r="BG7" s="46">
        <f t="shared" si="26"/>
        <v>0</v>
      </c>
      <c r="BH7" s="6">
        <f t="shared" si="27"/>
        <v>1225865.8900000015</v>
      </c>
      <c r="BJ7" s="6">
        <v>1050640.3700000001</v>
      </c>
      <c r="BK7" s="8">
        <f t="shared" si="28"/>
        <v>1225865.8900000015</v>
      </c>
      <c r="BL7" s="6">
        <v>612932.94999999995</v>
      </c>
      <c r="BM7" s="46">
        <f t="shared" si="29"/>
        <v>437707.42000000016</v>
      </c>
      <c r="BN7" s="6">
        <f t="shared" si="30"/>
        <v>612932.94000000157</v>
      </c>
      <c r="BO7" s="109"/>
      <c r="BP7" s="6">
        <v>1154687.3500000001</v>
      </c>
      <c r="BQ7" s="8">
        <f t="shared" si="31"/>
        <v>612932.94000000157</v>
      </c>
      <c r="BR7" s="6">
        <v>612932.93999999994</v>
      </c>
      <c r="BS7" s="46">
        <f t="shared" si="32"/>
        <v>541754.41000000015</v>
      </c>
      <c r="BT7" s="6">
        <f t="shared" si="33"/>
        <v>1.6298145055770874E-9</v>
      </c>
      <c r="BU7" s="109"/>
      <c r="BV7" s="155">
        <f t="shared" si="36"/>
        <v>2547316.4500000002</v>
      </c>
      <c r="BW7" s="117">
        <v>5966298.2999999998</v>
      </c>
      <c r="BX7" s="151">
        <f t="shared" si="34"/>
        <v>3418981.8499999996</v>
      </c>
      <c r="BZ7" s="157">
        <v>1806880</v>
      </c>
    </row>
    <row r="8" spans="1:78" x14ac:dyDescent="0.35">
      <c r="A8" s="4" t="s">
        <v>6</v>
      </c>
      <c r="B8" s="6">
        <v>552646.55000000005</v>
      </c>
      <c r="C8" s="6">
        <v>5628812.5300000003</v>
      </c>
      <c r="D8" s="6">
        <v>469067.71</v>
      </c>
      <c r="E8" s="46">
        <f t="shared" si="1"/>
        <v>83578.840000000026</v>
      </c>
      <c r="F8" s="8">
        <f t="shared" si="2"/>
        <v>5159744.82</v>
      </c>
      <c r="H8" s="6">
        <v>596614.69999999995</v>
      </c>
      <c r="I8" s="8">
        <f t="shared" si="0"/>
        <v>5159744.82</v>
      </c>
      <c r="J8" s="6">
        <v>469067.71</v>
      </c>
      <c r="K8" s="46">
        <f t="shared" si="3"/>
        <v>127546.98999999993</v>
      </c>
      <c r="L8" s="6">
        <f t="shared" si="4"/>
        <v>4690677.1100000003</v>
      </c>
      <c r="N8" s="6">
        <v>558628.56999999995</v>
      </c>
      <c r="O8" s="8">
        <f t="shared" si="5"/>
        <v>4690677.1100000003</v>
      </c>
      <c r="P8" s="6">
        <v>469067.71</v>
      </c>
      <c r="Q8" s="46">
        <f t="shared" si="6"/>
        <v>89560.859999999928</v>
      </c>
      <c r="R8" s="6">
        <f t="shared" si="7"/>
        <v>4221609.4000000004</v>
      </c>
      <c r="T8" s="6">
        <v>591616.02</v>
      </c>
      <c r="U8" s="8">
        <f t="shared" si="8"/>
        <v>4221609.4000000004</v>
      </c>
      <c r="V8" s="6">
        <v>469067.71</v>
      </c>
      <c r="W8" s="46">
        <f t="shared" si="9"/>
        <v>122548.31</v>
      </c>
      <c r="X8" s="6">
        <f t="shared" si="10"/>
        <v>3752541.6900000004</v>
      </c>
      <c r="Z8" s="6">
        <v>395365.49</v>
      </c>
      <c r="AA8" s="8">
        <f t="shared" si="11"/>
        <v>3752541.6900000004</v>
      </c>
      <c r="AB8" s="6">
        <v>395365.49</v>
      </c>
      <c r="AC8" s="46">
        <f t="shared" si="35"/>
        <v>0</v>
      </c>
      <c r="AD8" s="6">
        <f t="shared" si="12"/>
        <v>3357176.2</v>
      </c>
      <c r="AF8" s="6">
        <v>345245.76</v>
      </c>
      <c r="AG8" s="8">
        <f t="shared" si="13"/>
        <v>3357176.2</v>
      </c>
      <c r="AH8" s="6">
        <v>345245.76</v>
      </c>
      <c r="AI8" s="46">
        <f t="shared" si="14"/>
        <v>0</v>
      </c>
      <c r="AJ8" s="6">
        <f t="shared" si="15"/>
        <v>3011930.4400000004</v>
      </c>
      <c r="AL8" s="6">
        <v>189051.28</v>
      </c>
      <c r="AM8" s="8">
        <f t="shared" si="16"/>
        <v>3011930.4400000004</v>
      </c>
      <c r="AN8" s="6">
        <v>189051.28</v>
      </c>
      <c r="AO8" s="46">
        <f t="shared" si="17"/>
        <v>0</v>
      </c>
      <c r="AP8" s="6">
        <f t="shared" si="18"/>
        <v>2822879.1600000006</v>
      </c>
      <c r="AR8" s="6">
        <v>396434.96</v>
      </c>
      <c r="AS8" s="8">
        <f t="shared" si="19"/>
        <v>2822879.1600000006</v>
      </c>
      <c r="AT8" s="6">
        <v>396434.96</v>
      </c>
      <c r="AU8" s="46">
        <f t="shared" si="20"/>
        <v>0</v>
      </c>
      <c r="AV8" s="6">
        <f t="shared" si="21"/>
        <v>2426444.2000000007</v>
      </c>
      <c r="AX8" s="6">
        <v>395734.38</v>
      </c>
      <c r="AY8" s="8">
        <f t="shared" si="22"/>
        <v>2426444.2000000007</v>
      </c>
      <c r="AZ8" s="6">
        <v>395734.38</v>
      </c>
      <c r="BA8" s="46">
        <f t="shared" si="23"/>
        <v>0</v>
      </c>
      <c r="BB8" s="6">
        <f t="shared" si="24"/>
        <v>2030709.8200000008</v>
      </c>
      <c r="BD8" s="6">
        <v>195687.77</v>
      </c>
      <c r="BE8" s="8">
        <f t="shared" si="25"/>
        <v>2030709.8200000008</v>
      </c>
      <c r="BF8" s="6">
        <v>195687.77</v>
      </c>
      <c r="BG8" s="46">
        <f t="shared" si="26"/>
        <v>0</v>
      </c>
      <c r="BH8" s="6">
        <f t="shared" si="27"/>
        <v>1835022.0500000007</v>
      </c>
      <c r="BJ8" s="6">
        <v>480049.63</v>
      </c>
      <c r="BK8" s="8">
        <f t="shared" si="28"/>
        <v>1835022.0500000007</v>
      </c>
      <c r="BL8" s="6">
        <v>480049.63</v>
      </c>
      <c r="BM8" s="46">
        <f t="shared" si="29"/>
        <v>0</v>
      </c>
      <c r="BN8" s="6">
        <f t="shared" si="30"/>
        <v>1354972.4200000009</v>
      </c>
      <c r="BO8" s="109"/>
      <c r="BP8" s="6">
        <v>208963.18</v>
      </c>
      <c r="BQ8" s="8">
        <f t="shared" si="31"/>
        <v>1354972.4200000009</v>
      </c>
      <c r="BR8" s="6">
        <v>208963.18</v>
      </c>
      <c r="BS8" s="46">
        <f t="shared" si="32"/>
        <v>0</v>
      </c>
      <c r="BT8" s="6">
        <f t="shared" si="33"/>
        <v>1146009.2400000009</v>
      </c>
      <c r="BU8" s="109"/>
      <c r="BV8" s="155">
        <f t="shared" si="36"/>
        <v>423234.99999999988</v>
      </c>
      <c r="BW8" s="117">
        <v>3766312.54</v>
      </c>
      <c r="BX8" s="151">
        <f t="shared" si="34"/>
        <v>3343077.54</v>
      </c>
      <c r="BZ8" s="157">
        <v>1648237</v>
      </c>
    </row>
    <row r="9" spans="1:78" x14ac:dyDescent="0.35">
      <c r="A9" s="115" t="s">
        <v>7</v>
      </c>
      <c r="B9" s="6">
        <v>2970199.35</v>
      </c>
      <c r="C9" s="6">
        <v>11036611.74</v>
      </c>
      <c r="D9" s="6">
        <v>919717.65</v>
      </c>
      <c r="E9" s="46">
        <f t="shared" si="1"/>
        <v>2050481.7000000002</v>
      </c>
      <c r="F9" s="8">
        <f t="shared" si="2"/>
        <v>10116894.09</v>
      </c>
      <c r="H9" s="6">
        <v>2778695.25</v>
      </c>
      <c r="I9" s="8">
        <f t="shared" si="0"/>
        <v>10116894.09</v>
      </c>
      <c r="J9" s="6">
        <v>919717.64</v>
      </c>
      <c r="K9" s="46">
        <f>+H9-J9</f>
        <v>1858977.6099999999</v>
      </c>
      <c r="L9" s="6">
        <f t="shared" si="4"/>
        <v>9197176.4499999993</v>
      </c>
      <c r="N9" s="6">
        <v>2756841.86</v>
      </c>
      <c r="O9" s="8">
        <f>+L9</f>
        <v>9197176.4499999993</v>
      </c>
      <c r="P9" s="6">
        <v>919717.65</v>
      </c>
      <c r="Q9" s="46">
        <f t="shared" si="6"/>
        <v>1837124.21</v>
      </c>
      <c r="R9" s="6">
        <f t="shared" si="7"/>
        <v>8277458.7999999989</v>
      </c>
      <c r="T9" s="6">
        <v>2552817.5299999998</v>
      </c>
      <c r="U9" s="8">
        <f t="shared" si="8"/>
        <v>8277458.7999999989</v>
      </c>
      <c r="V9" s="6">
        <v>919717.64</v>
      </c>
      <c r="W9" s="46">
        <f>+T9-V9</f>
        <v>1633099.8899999997</v>
      </c>
      <c r="X9" s="6">
        <f t="shared" si="10"/>
        <v>7357741.1599999992</v>
      </c>
      <c r="Z9" s="6">
        <v>2224935.62</v>
      </c>
      <c r="AA9" s="8">
        <f t="shared" si="11"/>
        <v>7357741.1599999992</v>
      </c>
      <c r="AB9" s="6">
        <v>919717.65</v>
      </c>
      <c r="AC9" s="46">
        <f t="shared" si="35"/>
        <v>1305217.9700000002</v>
      </c>
      <c r="AD9" s="6">
        <f>+AA9-AB9</f>
        <v>6438023.5099999988</v>
      </c>
      <c r="AF9" s="6">
        <v>2620536.19</v>
      </c>
      <c r="AG9" s="8">
        <f t="shared" si="13"/>
        <v>6438023.5099999988</v>
      </c>
      <c r="AH9" s="6">
        <v>919717.64</v>
      </c>
      <c r="AI9" s="46">
        <f t="shared" si="14"/>
        <v>1700818.5499999998</v>
      </c>
      <c r="AJ9" s="6">
        <f t="shared" si="15"/>
        <v>5518305.8699999992</v>
      </c>
      <c r="AL9" s="6">
        <v>2232753.73</v>
      </c>
      <c r="AM9" s="8">
        <f t="shared" si="16"/>
        <v>5518305.8699999992</v>
      </c>
      <c r="AN9" s="6">
        <v>919717.65</v>
      </c>
      <c r="AO9" s="46">
        <f t="shared" si="17"/>
        <v>1313036.08</v>
      </c>
      <c r="AP9" s="6">
        <f t="shared" si="18"/>
        <v>4598588.2199999988</v>
      </c>
      <c r="AR9" s="6">
        <v>1657209.99</v>
      </c>
      <c r="AS9" s="8">
        <f t="shared" si="19"/>
        <v>4598588.2199999988</v>
      </c>
      <c r="AT9" s="6">
        <v>919717.64</v>
      </c>
      <c r="AU9" s="46">
        <f t="shared" si="20"/>
        <v>737492.35</v>
      </c>
      <c r="AV9" s="6">
        <f t="shared" si="21"/>
        <v>3678870.5799999987</v>
      </c>
      <c r="AX9" s="6">
        <v>2124576.7000000002</v>
      </c>
      <c r="AY9" s="8">
        <f t="shared" si="22"/>
        <v>3678870.5799999987</v>
      </c>
      <c r="AZ9" s="6">
        <v>919717.65</v>
      </c>
      <c r="BA9" s="46">
        <f t="shared" si="23"/>
        <v>1204859.0500000003</v>
      </c>
      <c r="BB9" s="6">
        <f t="shared" si="24"/>
        <v>2759152.9299999988</v>
      </c>
      <c r="BD9" s="6">
        <v>2176053.66</v>
      </c>
      <c r="BE9" s="8">
        <f t="shared" si="25"/>
        <v>2759152.9299999988</v>
      </c>
      <c r="BF9" s="6">
        <v>919717.54</v>
      </c>
      <c r="BG9" s="46">
        <f t="shared" si="26"/>
        <v>1256336.1200000001</v>
      </c>
      <c r="BH9" s="6">
        <f t="shared" si="27"/>
        <v>1839435.3899999987</v>
      </c>
      <c r="BJ9" s="6">
        <v>1828868.32</v>
      </c>
      <c r="BK9" s="8">
        <f t="shared" si="28"/>
        <v>1839435.3899999987</v>
      </c>
      <c r="BL9" s="6">
        <v>919717.65</v>
      </c>
      <c r="BM9" s="46">
        <f t="shared" si="29"/>
        <v>909150.67</v>
      </c>
      <c r="BN9" s="6">
        <f t="shared" si="30"/>
        <v>919717.73999999871</v>
      </c>
      <c r="BO9" s="109"/>
      <c r="BP9" s="6">
        <v>2460658.61</v>
      </c>
      <c r="BQ9" s="8">
        <f t="shared" si="31"/>
        <v>919717.73999999871</v>
      </c>
      <c r="BR9" s="6">
        <v>919717.64</v>
      </c>
      <c r="BS9" s="46">
        <f t="shared" si="32"/>
        <v>1540940.9699999997</v>
      </c>
      <c r="BT9" s="6">
        <f t="shared" si="33"/>
        <v>9.9999998696148396E-2</v>
      </c>
      <c r="BU9" s="109"/>
      <c r="BV9" s="155">
        <f t="shared" si="36"/>
        <v>17347535.170000002</v>
      </c>
      <c r="BW9" s="117">
        <v>12296744.630000001</v>
      </c>
      <c r="BX9" s="151">
        <f t="shared" si="34"/>
        <v>-5050790.540000001</v>
      </c>
      <c r="BZ9" s="157"/>
    </row>
    <row r="10" spans="1:78" x14ac:dyDescent="0.35">
      <c r="A10" s="3" t="s">
        <v>8</v>
      </c>
      <c r="B10" s="6">
        <v>943518.2</v>
      </c>
      <c r="C10" s="6">
        <v>6470304.6299999999</v>
      </c>
      <c r="D10" s="6">
        <v>539192.05000000005</v>
      </c>
      <c r="E10" s="46">
        <f t="shared" si="1"/>
        <v>404326.14999999991</v>
      </c>
      <c r="F10" s="8">
        <f t="shared" si="2"/>
        <v>5931112.5800000001</v>
      </c>
      <c r="H10" s="6">
        <v>970838.41</v>
      </c>
      <c r="I10" s="8">
        <f t="shared" si="0"/>
        <v>5931112.5800000001</v>
      </c>
      <c r="J10" s="6">
        <v>539192.05000000005</v>
      </c>
      <c r="K10" s="46">
        <f t="shared" si="3"/>
        <v>431646.36</v>
      </c>
      <c r="L10" s="6">
        <f t="shared" si="4"/>
        <v>5391920.5300000003</v>
      </c>
      <c r="N10" s="6">
        <v>510310.88</v>
      </c>
      <c r="O10" s="8">
        <f t="shared" si="5"/>
        <v>5391920.5300000003</v>
      </c>
      <c r="P10" s="6">
        <v>510310.88</v>
      </c>
      <c r="Q10" s="46">
        <f t="shared" si="6"/>
        <v>0</v>
      </c>
      <c r="R10" s="6">
        <f t="shared" si="7"/>
        <v>4881609.6500000004</v>
      </c>
      <c r="T10" s="6">
        <v>1979766.65</v>
      </c>
      <c r="U10" s="8">
        <f t="shared" si="8"/>
        <v>4881609.6500000004</v>
      </c>
      <c r="V10" s="6">
        <v>542401.06999999995</v>
      </c>
      <c r="W10" s="46">
        <f t="shared" si="9"/>
        <v>1437365.58</v>
      </c>
      <c r="X10" s="6">
        <f t="shared" si="10"/>
        <v>4339208.58</v>
      </c>
      <c r="Z10" s="6">
        <v>1620537.83</v>
      </c>
      <c r="AA10" s="8">
        <f t="shared" si="11"/>
        <v>4339208.58</v>
      </c>
      <c r="AB10" s="6">
        <v>542401.06999999995</v>
      </c>
      <c r="AC10" s="46">
        <f t="shared" si="35"/>
        <v>1078136.7600000002</v>
      </c>
      <c r="AD10" s="6">
        <f t="shared" si="12"/>
        <v>3796807.5100000002</v>
      </c>
      <c r="AF10" s="6">
        <v>775253.18</v>
      </c>
      <c r="AG10" s="8">
        <f t="shared" si="13"/>
        <v>3796807.5100000002</v>
      </c>
      <c r="AH10" s="6">
        <v>542401.06999999995</v>
      </c>
      <c r="AI10" s="46">
        <f t="shared" si="14"/>
        <v>232852.1100000001</v>
      </c>
      <c r="AJ10" s="6">
        <f t="shared" si="15"/>
        <v>3254406.4400000004</v>
      </c>
      <c r="AL10" s="6">
        <v>610744.37</v>
      </c>
      <c r="AM10" s="8">
        <f t="shared" si="16"/>
        <v>3254406.4400000004</v>
      </c>
      <c r="AN10" s="6">
        <v>542401.06999999995</v>
      </c>
      <c r="AO10" s="46">
        <f t="shared" si="17"/>
        <v>68343.300000000047</v>
      </c>
      <c r="AP10" s="6">
        <f t="shared" si="18"/>
        <v>2712005.3700000006</v>
      </c>
      <c r="AR10" s="6">
        <v>695791.44</v>
      </c>
      <c r="AS10" s="8">
        <f t="shared" si="19"/>
        <v>2712005.3700000006</v>
      </c>
      <c r="AT10" s="6">
        <v>542401.06999999995</v>
      </c>
      <c r="AU10" s="46">
        <f t="shared" si="20"/>
        <v>153390.37</v>
      </c>
      <c r="AV10" s="6">
        <f t="shared" si="21"/>
        <v>2169604.3000000007</v>
      </c>
      <c r="AX10" s="6">
        <v>1364082.69</v>
      </c>
      <c r="AY10" s="8">
        <f t="shared" si="22"/>
        <v>2169604.3000000007</v>
      </c>
      <c r="AZ10" s="6">
        <v>542401.07999999996</v>
      </c>
      <c r="BA10" s="46">
        <f t="shared" si="23"/>
        <v>821681.61</v>
      </c>
      <c r="BB10" s="6">
        <f t="shared" si="24"/>
        <v>1627203.2200000007</v>
      </c>
      <c r="BD10" s="6">
        <v>779255.47</v>
      </c>
      <c r="BE10" s="8">
        <f t="shared" si="25"/>
        <v>1627203.2200000007</v>
      </c>
      <c r="BF10" s="6">
        <v>542401.06999999995</v>
      </c>
      <c r="BG10" s="46">
        <f t="shared" si="26"/>
        <v>236854.40000000002</v>
      </c>
      <c r="BH10" s="6">
        <f t="shared" si="27"/>
        <v>1084802.1500000008</v>
      </c>
      <c r="BJ10" s="6">
        <v>782612.74</v>
      </c>
      <c r="BK10" s="8">
        <f t="shared" si="28"/>
        <v>1084802.1500000008</v>
      </c>
      <c r="BL10" s="6">
        <v>542401.07999999996</v>
      </c>
      <c r="BM10" s="46">
        <f t="shared" si="29"/>
        <v>240211.66000000003</v>
      </c>
      <c r="BN10" s="6">
        <f t="shared" si="30"/>
        <v>542401.07000000088</v>
      </c>
      <c r="BO10" s="109"/>
      <c r="BP10" s="6">
        <v>323677.63</v>
      </c>
      <c r="BQ10" s="8">
        <f t="shared" si="31"/>
        <v>542401.07000000088</v>
      </c>
      <c r="BR10" s="6">
        <v>323677.63</v>
      </c>
      <c r="BS10" s="46">
        <f t="shared" si="32"/>
        <v>0</v>
      </c>
      <c r="BT10" s="6">
        <f t="shared" si="33"/>
        <v>218723.44000000088</v>
      </c>
      <c r="BU10" s="109"/>
      <c r="BV10" s="155">
        <f t="shared" si="36"/>
        <v>5104808.3000000007</v>
      </c>
      <c r="BW10" s="117">
        <v>7097241.0499999998</v>
      </c>
      <c r="BX10" s="151">
        <f t="shared" si="34"/>
        <v>1992432.7499999991</v>
      </c>
      <c r="BZ10" s="157">
        <v>97422</v>
      </c>
    </row>
    <row r="11" spans="1:78" x14ac:dyDescent="0.35">
      <c r="A11" s="3" t="s">
        <v>9</v>
      </c>
      <c r="B11" s="6">
        <v>1035302.19</v>
      </c>
      <c r="C11" s="6">
        <v>5618359.9100000001</v>
      </c>
      <c r="D11" s="6">
        <v>468196.66</v>
      </c>
      <c r="E11" s="46">
        <f t="shared" si="1"/>
        <v>567105.53</v>
      </c>
      <c r="F11" s="8">
        <f t="shared" si="2"/>
        <v>5150163.25</v>
      </c>
      <c r="H11" s="6">
        <v>848735.09</v>
      </c>
      <c r="I11" s="8">
        <f t="shared" si="0"/>
        <v>5150163.25</v>
      </c>
      <c r="J11" s="6">
        <v>468196.66</v>
      </c>
      <c r="K11" s="46">
        <f t="shared" si="3"/>
        <v>380538.43</v>
      </c>
      <c r="L11" s="6">
        <f t="shared" si="4"/>
        <v>4681966.59</v>
      </c>
      <c r="N11" s="6">
        <v>950418.9</v>
      </c>
      <c r="O11" s="8">
        <f t="shared" si="5"/>
        <v>4681966.59</v>
      </c>
      <c r="P11" s="6">
        <v>468196.66</v>
      </c>
      <c r="Q11" s="46">
        <f t="shared" si="6"/>
        <v>482222.24000000005</v>
      </c>
      <c r="R11" s="6">
        <f t="shared" si="7"/>
        <v>4213769.93</v>
      </c>
      <c r="T11" s="6">
        <v>1040020.05</v>
      </c>
      <c r="U11" s="8">
        <f t="shared" si="8"/>
        <v>4213769.93</v>
      </c>
      <c r="V11" s="6">
        <v>468196.66</v>
      </c>
      <c r="W11" s="46">
        <f t="shared" si="9"/>
        <v>571823.39000000013</v>
      </c>
      <c r="X11" s="6">
        <f t="shared" si="10"/>
        <v>3745573.2699999996</v>
      </c>
      <c r="Z11" s="6">
        <v>906731.54</v>
      </c>
      <c r="AA11" s="8">
        <f t="shared" si="11"/>
        <v>3745573.2699999996</v>
      </c>
      <c r="AB11" s="6">
        <v>468196.66</v>
      </c>
      <c r="AC11" s="46">
        <f>+Z11-AB11</f>
        <v>438534.88000000006</v>
      </c>
      <c r="AD11" s="6">
        <f t="shared" si="12"/>
        <v>3277376.6099999994</v>
      </c>
      <c r="AF11" s="6">
        <v>843048.85</v>
      </c>
      <c r="AG11" s="8">
        <f t="shared" si="13"/>
        <v>3277376.6099999994</v>
      </c>
      <c r="AH11" s="6">
        <v>468196.66</v>
      </c>
      <c r="AI11" s="46">
        <f t="shared" si="14"/>
        <v>374852.19</v>
      </c>
      <c r="AJ11" s="6">
        <f t="shared" si="15"/>
        <v>2809179.9499999993</v>
      </c>
      <c r="AL11" s="6">
        <v>622340.43000000005</v>
      </c>
      <c r="AM11" s="8">
        <f t="shared" si="16"/>
        <v>2809179.9499999993</v>
      </c>
      <c r="AN11" s="6">
        <v>468196.66</v>
      </c>
      <c r="AO11" s="46">
        <f t="shared" si="17"/>
        <v>154143.77000000008</v>
      </c>
      <c r="AP11" s="6">
        <f t="shared" si="18"/>
        <v>2340983.2899999991</v>
      </c>
      <c r="AR11" s="6">
        <v>717101.98</v>
      </c>
      <c r="AS11" s="8">
        <f t="shared" si="19"/>
        <v>2340983.2899999991</v>
      </c>
      <c r="AT11" s="6">
        <v>468196.66</v>
      </c>
      <c r="AU11" s="46">
        <f t="shared" si="20"/>
        <v>248905.32</v>
      </c>
      <c r="AV11" s="6">
        <f t="shared" si="21"/>
        <v>1872786.6299999992</v>
      </c>
      <c r="AX11" s="6">
        <v>786840.27</v>
      </c>
      <c r="AY11" s="8">
        <f t="shared" si="22"/>
        <v>1872786.6299999992</v>
      </c>
      <c r="AZ11" s="6">
        <v>468196.66</v>
      </c>
      <c r="BA11" s="46">
        <f t="shared" si="23"/>
        <v>318643.61000000004</v>
      </c>
      <c r="BB11" s="6">
        <f t="shared" si="24"/>
        <v>1404589.9699999993</v>
      </c>
      <c r="BD11" s="6">
        <v>715599.51</v>
      </c>
      <c r="BE11" s="57">
        <f t="shared" si="25"/>
        <v>1404589.9699999993</v>
      </c>
      <c r="BF11" s="6">
        <v>468196.66</v>
      </c>
      <c r="BG11" s="46">
        <f t="shared" si="26"/>
        <v>247402.85000000003</v>
      </c>
      <c r="BH11" s="6">
        <f>+BE11-BF11</f>
        <v>936393.30999999936</v>
      </c>
      <c r="BJ11" s="6">
        <v>766063.8</v>
      </c>
      <c r="BK11" s="57">
        <f t="shared" si="28"/>
        <v>936393.30999999936</v>
      </c>
      <c r="BL11" s="6">
        <v>468196.66</v>
      </c>
      <c r="BM11" s="46">
        <f t="shared" si="29"/>
        <v>297867.14000000007</v>
      </c>
      <c r="BN11" s="6">
        <f>+BK11-BL11</f>
        <v>468196.64999999938</v>
      </c>
      <c r="BO11" s="109"/>
      <c r="BP11" s="6">
        <v>746273.12</v>
      </c>
      <c r="BQ11" s="8">
        <f t="shared" si="31"/>
        <v>468196.64999999938</v>
      </c>
      <c r="BR11" s="6">
        <v>468196.65</v>
      </c>
      <c r="BS11" s="46">
        <f t="shared" si="32"/>
        <v>278076.46999999997</v>
      </c>
      <c r="BT11" s="6">
        <f>+BQ11-BR11</f>
        <v>-6.4028427004814148E-10</v>
      </c>
      <c r="BU11" s="109"/>
      <c r="BV11" s="155">
        <f t="shared" si="36"/>
        <v>4360115.82</v>
      </c>
      <c r="BW11" s="117">
        <v>6772476.54</v>
      </c>
      <c r="BX11" s="151">
        <f t="shared" si="34"/>
        <v>2412360.7199999997</v>
      </c>
      <c r="BZ11" s="157">
        <v>506736</v>
      </c>
    </row>
    <row r="12" spans="1:78" x14ac:dyDescent="0.35">
      <c r="A12" s="3" t="s">
        <v>10</v>
      </c>
      <c r="B12" s="6">
        <v>1195558.05</v>
      </c>
      <c r="C12" s="6">
        <v>6270190.5499999998</v>
      </c>
      <c r="D12" s="6">
        <v>522515.88</v>
      </c>
      <c r="E12" s="46">
        <f t="shared" si="1"/>
        <v>673042.17</v>
      </c>
      <c r="F12" s="8">
        <f t="shared" si="2"/>
        <v>5747674.6699999999</v>
      </c>
      <c r="H12" s="6">
        <v>1281488.03</v>
      </c>
      <c r="I12" s="8">
        <f t="shared" si="0"/>
        <v>5747674.6699999999</v>
      </c>
      <c r="J12" s="6">
        <v>522515.88</v>
      </c>
      <c r="K12" s="46">
        <f>+H12-J12</f>
        <v>758972.15</v>
      </c>
      <c r="L12" s="6">
        <f t="shared" si="4"/>
        <v>5225158.79</v>
      </c>
      <c r="N12" s="6">
        <v>1060433.8600000001</v>
      </c>
      <c r="O12" s="8">
        <f t="shared" si="5"/>
        <v>5225158.79</v>
      </c>
      <c r="P12" s="6">
        <v>522515.88</v>
      </c>
      <c r="Q12" s="46">
        <f>+N12-P12</f>
        <v>537917.9800000001</v>
      </c>
      <c r="R12" s="6">
        <f t="shared" si="7"/>
        <v>4702642.91</v>
      </c>
      <c r="T12" s="6">
        <v>878998.55</v>
      </c>
      <c r="U12" s="8">
        <f t="shared" si="8"/>
        <v>4702642.91</v>
      </c>
      <c r="V12" s="6">
        <v>522515.88</v>
      </c>
      <c r="W12" s="46">
        <f>+T12-V12</f>
        <v>356482.67000000004</v>
      </c>
      <c r="X12" s="6">
        <f t="shared" si="10"/>
        <v>4180127.0300000003</v>
      </c>
      <c r="Z12" s="6">
        <v>1536771.82</v>
      </c>
      <c r="AA12" s="8">
        <f t="shared" si="11"/>
        <v>4180127.0300000003</v>
      </c>
      <c r="AB12" s="6">
        <v>522515.88</v>
      </c>
      <c r="AC12" s="46">
        <f>+Z12-AB12</f>
        <v>1014255.9400000001</v>
      </c>
      <c r="AD12" s="6">
        <f t="shared" si="12"/>
        <v>3657611.1500000004</v>
      </c>
      <c r="AF12" s="6">
        <v>1078999.28</v>
      </c>
      <c r="AG12" s="8">
        <f t="shared" si="13"/>
        <v>3657611.1500000004</v>
      </c>
      <c r="AH12" s="6">
        <v>522515.88</v>
      </c>
      <c r="AI12" s="46">
        <f>+AF12-AH12</f>
        <v>556483.4</v>
      </c>
      <c r="AJ12" s="6">
        <f t="shared" si="15"/>
        <v>3135095.2700000005</v>
      </c>
      <c r="AL12" s="6">
        <v>1018023.67</v>
      </c>
      <c r="AM12" s="8">
        <f t="shared" si="16"/>
        <v>3135095.2700000005</v>
      </c>
      <c r="AN12" s="6">
        <v>522515.88</v>
      </c>
      <c r="AO12" s="46">
        <f>+AL12-AN12</f>
        <v>495507.79000000004</v>
      </c>
      <c r="AP12" s="6">
        <f t="shared" si="18"/>
        <v>2612579.3900000006</v>
      </c>
      <c r="AR12" s="6">
        <v>925839.44</v>
      </c>
      <c r="AS12" s="8">
        <f t="shared" si="19"/>
        <v>2612579.3900000006</v>
      </c>
      <c r="AT12" s="6">
        <v>522515.88</v>
      </c>
      <c r="AU12" s="46">
        <f>+AR12-AT12</f>
        <v>403323.55999999994</v>
      </c>
      <c r="AV12" s="6">
        <f t="shared" si="21"/>
        <v>2090063.5100000007</v>
      </c>
      <c r="AX12" s="6">
        <v>1005441.33</v>
      </c>
      <c r="AY12" s="8">
        <f t="shared" si="22"/>
        <v>2090063.5100000007</v>
      </c>
      <c r="AZ12" s="6">
        <v>522515.88</v>
      </c>
      <c r="BA12" s="46">
        <f>+AX12-AZ12</f>
        <v>482925.44999999995</v>
      </c>
      <c r="BB12" s="6">
        <f t="shared" si="24"/>
        <v>1567547.6300000008</v>
      </c>
      <c r="BD12" s="6">
        <v>811920.96</v>
      </c>
      <c r="BE12" s="8">
        <f t="shared" si="25"/>
        <v>1567547.6300000008</v>
      </c>
      <c r="BF12" s="6">
        <v>522515.88</v>
      </c>
      <c r="BG12" s="46">
        <f>+BD12-BF12</f>
        <v>289405.07999999996</v>
      </c>
      <c r="BH12" s="6">
        <f t="shared" si="27"/>
        <v>1045031.7500000008</v>
      </c>
      <c r="BJ12" s="6">
        <v>840162.7</v>
      </c>
      <c r="BK12" s="8">
        <f t="shared" si="28"/>
        <v>1045031.7500000008</v>
      </c>
      <c r="BL12" s="6">
        <v>522515.88</v>
      </c>
      <c r="BM12" s="46">
        <f>+BJ12-BL12</f>
        <v>317646.81999999995</v>
      </c>
      <c r="BN12" s="6">
        <f t="shared" ref="BN12:BN18" si="37">+BK12-BL12</f>
        <v>522515.87000000081</v>
      </c>
      <c r="BO12" s="109"/>
      <c r="BP12" s="6">
        <v>942917</v>
      </c>
      <c r="BQ12" s="8">
        <f t="shared" si="31"/>
        <v>522515.87000000081</v>
      </c>
      <c r="BR12" s="6">
        <v>522515.87</v>
      </c>
      <c r="BS12" s="46">
        <f>+BP12-BR12</f>
        <v>420401.13</v>
      </c>
      <c r="BT12" s="6">
        <f t="shared" ref="BT12:BT18" si="38">+BQ12-BR12</f>
        <v>8.149072527885437E-10</v>
      </c>
      <c r="BU12" s="109"/>
      <c r="BV12" s="155">
        <f t="shared" si="36"/>
        <v>6306364.1399999997</v>
      </c>
      <c r="BW12" s="117">
        <v>7016771.3499999996</v>
      </c>
      <c r="BX12" s="151">
        <f t="shared" si="34"/>
        <v>710407.21</v>
      </c>
      <c r="BZ12" s="157"/>
    </row>
    <row r="13" spans="1:78" x14ac:dyDescent="0.35">
      <c r="A13" s="3" t="s">
        <v>11</v>
      </c>
      <c r="B13" s="6"/>
      <c r="C13" s="6">
        <v>4302197.91</v>
      </c>
      <c r="D13" s="6"/>
      <c r="E13" s="46">
        <f t="shared" si="1"/>
        <v>0</v>
      </c>
      <c r="F13" s="8">
        <f t="shared" si="2"/>
        <v>4302197.91</v>
      </c>
      <c r="H13" s="6">
        <v>810898.79</v>
      </c>
      <c r="I13" s="8">
        <f t="shared" si="0"/>
        <v>4302197.91</v>
      </c>
      <c r="J13" s="6">
        <v>391108.9</v>
      </c>
      <c r="K13" s="46">
        <f t="shared" si="3"/>
        <v>419789.89</v>
      </c>
      <c r="L13" s="6">
        <f t="shared" si="4"/>
        <v>3911089.0100000002</v>
      </c>
      <c r="N13" s="6">
        <v>620521.26</v>
      </c>
      <c r="O13" s="8">
        <f t="shared" si="5"/>
        <v>3911089.0100000002</v>
      </c>
      <c r="P13" s="6">
        <v>391108.9</v>
      </c>
      <c r="Q13" s="46">
        <f t="shared" ref="Q13:Q18" si="39">+N13-P13</f>
        <v>229412.36</v>
      </c>
      <c r="R13" s="6">
        <f t="shared" si="7"/>
        <v>3519980.1100000003</v>
      </c>
      <c r="T13" s="6">
        <v>480014.86</v>
      </c>
      <c r="U13" s="8">
        <f t="shared" si="8"/>
        <v>3519980.1100000003</v>
      </c>
      <c r="V13" s="6">
        <v>391108.9</v>
      </c>
      <c r="W13" s="46">
        <f t="shared" ref="W13:W18" si="40">+T13-V13</f>
        <v>88905.959999999963</v>
      </c>
      <c r="X13" s="6">
        <f t="shared" si="10"/>
        <v>3128871.2100000004</v>
      </c>
      <c r="Z13" s="6">
        <v>326688.2</v>
      </c>
      <c r="AA13" s="8">
        <f t="shared" si="11"/>
        <v>3128871.2100000004</v>
      </c>
      <c r="AB13" s="6">
        <v>326688.2</v>
      </c>
      <c r="AC13" s="46">
        <f t="shared" ref="AC13:AC18" si="41">+Z13-AB13</f>
        <v>0</v>
      </c>
      <c r="AD13" s="6">
        <f t="shared" si="12"/>
        <v>2802183.0100000002</v>
      </c>
      <c r="AF13" s="6">
        <v>782149.34</v>
      </c>
      <c r="AG13" s="8">
        <f t="shared" si="13"/>
        <v>2802183.0100000002</v>
      </c>
      <c r="AH13" s="6">
        <v>400311.86</v>
      </c>
      <c r="AI13" s="46">
        <f t="shared" ref="AI13:AI18" si="42">+AF13-AH13</f>
        <v>381837.48</v>
      </c>
      <c r="AJ13" s="6">
        <f t="shared" si="15"/>
        <v>2401871.1500000004</v>
      </c>
      <c r="AL13" s="6">
        <v>718167.95</v>
      </c>
      <c r="AM13" s="8">
        <f t="shared" si="16"/>
        <v>2401871.1500000004</v>
      </c>
      <c r="AN13" s="6">
        <v>400311.86</v>
      </c>
      <c r="AO13" s="46">
        <f t="shared" ref="AO13:AO18" si="43">+AL13-AN13</f>
        <v>317856.08999999997</v>
      </c>
      <c r="AP13" s="6">
        <f t="shared" si="18"/>
        <v>2001559.2900000005</v>
      </c>
      <c r="AR13" s="6">
        <v>760617.53</v>
      </c>
      <c r="AS13" s="8">
        <f t="shared" si="19"/>
        <v>2001559.2900000005</v>
      </c>
      <c r="AT13" s="6">
        <v>400311.86</v>
      </c>
      <c r="AU13" s="46">
        <f t="shared" ref="AU13:AU18" si="44">+AR13-AT13</f>
        <v>360305.67000000004</v>
      </c>
      <c r="AV13" s="6">
        <f t="shared" si="21"/>
        <v>1601247.4300000006</v>
      </c>
      <c r="AX13" s="6">
        <v>496587.65</v>
      </c>
      <c r="AY13" s="8">
        <f t="shared" si="22"/>
        <v>1601247.4300000006</v>
      </c>
      <c r="AZ13" s="6">
        <v>400311.86</v>
      </c>
      <c r="BA13" s="46">
        <f t="shared" ref="BA13:BA18" si="45">+AX13-AZ13</f>
        <v>96275.790000000037</v>
      </c>
      <c r="BB13" s="6">
        <f t="shared" si="24"/>
        <v>1200935.5700000008</v>
      </c>
      <c r="BD13" s="6">
        <v>475380.2</v>
      </c>
      <c r="BE13" s="8">
        <f t="shared" si="25"/>
        <v>1200935.5700000008</v>
      </c>
      <c r="BF13" s="6">
        <v>400311.86</v>
      </c>
      <c r="BG13" s="46">
        <f t="shared" ref="BG13:BG18" si="46">+BD13-BF13</f>
        <v>75068.340000000026</v>
      </c>
      <c r="BH13" s="6">
        <f t="shared" si="27"/>
        <v>800623.71000000078</v>
      </c>
      <c r="BJ13" s="6">
        <v>298507.48</v>
      </c>
      <c r="BK13" s="8">
        <f t="shared" si="28"/>
        <v>800623.71000000078</v>
      </c>
      <c r="BL13" s="6">
        <v>298507.48</v>
      </c>
      <c r="BM13" s="46">
        <f t="shared" ref="BM13:BM18" si="47">+BJ13-BL13</f>
        <v>0</v>
      </c>
      <c r="BN13" s="6">
        <f t="shared" si="37"/>
        <v>502116.2300000008</v>
      </c>
      <c r="BO13" s="109"/>
      <c r="BP13" s="6">
        <v>1134155.45</v>
      </c>
      <c r="BQ13" s="8">
        <f t="shared" si="31"/>
        <v>502116.2300000008</v>
      </c>
      <c r="BR13" s="6">
        <v>502116.23</v>
      </c>
      <c r="BS13" s="46">
        <f t="shared" ref="BS13:BS18" si="48">+BP13-BR13</f>
        <v>632039.22</v>
      </c>
      <c r="BT13" s="6">
        <f t="shared" si="38"/>
        <v>8.149072527885437E-10</v>
      </c>
      <c r="BU13" s="109"/>
      <c r="BV13" s="155">
        <f t="shared" si="36"/>
        <v>2601490.7999999998</v>
      </c>
      <c r="BW13" s="117">
        <v>4780540.38</v>
      </c>
      <c r="BX13" s="151">
        <f t="shared" si="34"/>
        <v>2179049.58</v>
      </c>
      <c r="BZ13" s="157">
        <v>831190</v>
      </c>
    </row>
    <row r="14" spans="1:78" x14ac:dyDescent="0.35">
      <c r="A14" s="3" t="s">
        <v>12</v>
      </c>
      <c r="B14" s="6">
        <v>1559621.63</v>
      </c>
      <c r="C14" s="6">
        <v>6050645.8499999996</v>
      </c>
      <c r="D14" s="6">
        <v>504220.49</v>
      </c>
      <c r="E14" s="46">
        <f t="shared" si="1"/>
        <v>1055401.1399999999</v>
      </c>
      <c r="F14" s="8">
        <f t="shared" si="2"/>
        <v>5546425.3599999994</v>
      </c>
      <c r="H14" s="6">
        <v>1256620.73</v>
      </c>
      <c r="I14" s="8">
        <f t="shared" si="0"/>
        <v>5546425.3599999994</v>
      </c>
      <c r="J14" s="6">
        <v>504220.49</v>
      </c>
      <c r="K14" s="46">
        <f t="shared" si="3"/>
        <v>752400.24</v>
      </c>
      <c r="L14" s="6">
        <f t="shared" si="4"/>
        <v>5042204.8699999992</v>
      </c>
      <c r="N14" s="6">
        <v>992473.69</v>
      </c>
      <c r="O14" s="8">
        <f t="shared" si="5"/>
        <v>5042204.8699999992</v>
      </c>
      <c r="P14" s="6">
        <v>504220.49</v>
      </c>
      <c r="Q14" s="46">
        <f t="shared" si="39"/>
        <v>488253.19999999995</v>
      </c>
      <c r="R14" s="6">
        <f t="shared" si="7"/>
        <v>4537984.379999999</v>
      </c>
      <c r="T14" s="6">
        <v>1456489.85</v>
      </c>
      <c r="U14" s="8">
        <f t="shared" si="8"/>
        <v>4537984.379999999</v>
      </c>
      <c r="V14" s="6">
        <v>504220.49</v>
      </c>
      <c r="W14" s="46">
        <f t="shared" si="40"/>
        <v>952269.3600000001</v>
      </c>
      <c r="X14" s="6">
        <f t="shared" si="10"/>
        <v>4033763.8899999987</v>
      </c>
      <c r="Z14" s="6">
        <v>517035.29</v>
      </c>
      <c r="AA14" s="8">
        <f t="shared" si="11"/>
        <v>4033763.8899999987</v>
      </c>
      <c r="AB14" s="6">
        <v>504220.49</v>
      </c>
      <c r="AC14" s="46">
        <f t="shared" si="41"/>
        <v>12814.799999999988</v>
      </c>
      <c r="AD14" s="6">
        <f t="shared" si="12"/>
        <v>3529543.3999999985</v>
      </c>
      <c r="AF14" s="6">
        <v>710212.42</v>
      </c>
      <c r="AG14" s="8">
        <f t="shared" si="13"/>
        <v>3529543.3999999985</v>
      </c>
      <c r="AH14" s="6">
        <v>504220.49</v>
      </c>
      <c r="AI14" s="46">
        <f t="shared" si="42"/>
        <v>205991.93000000005</v>
      </c>
      <c r="AJ14" s="6">
        <f t="shared" si="15"/>
        <v>3025322.9099999983</v>
      </c>
      <c r="AL14" s="6">
        <v>1139997.6399999999</v>
      </c>
      <c r="AM14" s="8">
        <f t="shared" si="16"/>
        <v>3025322.9099999983</v>
      </c>
      <c r="AN14" s="6">
        <v>504220.49</v>
      </c>
      <c r="AO14" s="46">
        <f t="shared" si="43"/>
        <v>635777.14999999991</v>
      </c>
      <c r="AP14" s="6">
        <f t="shared" si="18"/>
        <v>2521102.4199999981</v>
      </c>
      <c r="AR14" s="6">
        <v>1724346.13</v>
      </c>
      <c r="AS14" s="8">
        <f t="shared" si="19"/>
        <v>2521102.4199999981</v>
      </c>
      <c r="AT14" s="6">
        <v>504220.48</v>
      </c>
      <c r="AU14" s="46">
        <f t="shared" si="44"/>
        <v>1220125.6499999999</v>
      </c>
      <c r="AV14" s="6">
        <f t="shared" si="21"/>
        <v>2016881.9399999981</v>
      </c>
      <c r="AX14" s="6">
        <v>910991.52</v>
      </c>
      <c r="AY14" s="8">
        <f t="shared" si="22"/>
        <v>2016881.9399999981</v>
      </c>
      <c r="AZ14" s="6">
        <v>504220.49</v>
      </c>
      <c r="BA14" s="46">
        <f t="shared" si="45"/>
        <v>406771.03</v>
      </c>
      <c r="BB14" s="6">
        <f t="shared" si="24"/>
        <v>1512661.4499999981</v>
      </c>
      <c r="BD14" s="6">
        <v>997494.74</v>
      </c>
      <c r="BE14" s="8">
        <f t="shared" si="25"/>
        <v>1512661.4499999981</v>
      </c>
      <c r="BF14" s="6">
        <v>504220.48</v>
      </c>
      <c r="BG14" s="46">
        <f t="shared" si="46"/>
        <v>493274.26</v>
      </c>
      <c r="BH14" s="6">
        <f t="shared" si="27"/>
        <v>1008440.9699999981</v>
      </c>
      <c r="BJ14" s="6">
        <v>961121.41</v>
      </c>
      <c r="BK14" s="8">
        <f t="shared" si="28"/>
        <v>1008440.9699999981</v>
      </c>
      <c r="BL14" s="6">
        <v>504220.49</v>
      </c>
      <c r="BM14" s="46">
        <f t="shared" si="47"/>
        <v>456900.92000000004</v>
      </c>
      <c r="BN14" s="6">
        <f t="shared" si="37"/>
        <v>504220.47999999812</v>
      </c>
      <c r="BO14" s="109"/>
      <c r="BP14" s="6">
        <v>1172196.07</v>
      </c>
      <c r="BQ14" s="8">
        <f t="shared" si="31"/>
        <v>504220.47999999812</v>
      </c>
      <c r="BR14" s="6">
        <v>504220.48</v>
      </c>
      <c r="BS14" s="46">
        <f t="shared" si="48"/>
        <v>667975.59000000008</v>
      </c>
      <c r="BT14" s="6">
        <f t="shared" si="38"/>
        <v>-1.862645149230957E-9</v>
      </c>
      <c r="BU14" s="109"/>
      <c r="BV14" s="155">
        <f t="shared" si="36"/>
        <v>7347955.2700000005</v>
      </c>
      <c r="BW14" s="117">
        <v>10987449.1</v>
      </c>
      <c r="BX14" s="151">
        <f t="shared" si="34"/>
        <v>3639493.8299999991</v>
      </c>
      <c r="BZ14" s="157">
        <v>720064</v>
      </c>
    </row>
    <row r="15" spans="1:78" x14ac:dyDescent="0.35">
      <c r="A15" s="3" t="s">
        <v>13</v>
      </c>
      <c r="B15" s="6">
        <v>745148.25</v>
      </c>
      <c r="C15" s="6">
        <v>2777126.01</v>
      </c>
      <c r="D15" s="6">
        <v>231427.17</v>
      </c>
      <c r="E15" s="46">
        <f t="shared" si="1"/>
        <v>513721.07999999996</v>
      </c>
      <c r="F15" s="8">
        <f t="shared" si="2"/>
        <v>2545698.84</v>
      </c>
      <c r="H15" s="6">
        <v>470031.21</v>
      </c>
      <c r="I15" s="8">
        <f>+F15</f>
        <v>2545698.84</v>
      </c>
      <c r="J15" s="6">
        <v>231427.17</v>
      </c>
      <c r="K15" s="46">
        <f t="shared" si="3"/>
        <v>238604.04</v>
      </c>
      <c r="L15" s="6">
        <f t="shared" si="4"/>
        <v>2314271.67</v>
      </c>
      <c r="N15" s="6">
        <v>310383.76</v>
      </c>
      <c r="O15" s="8">
        <f t="shared" si="5"/>
        <v>2314271.67</v>
      </c>
      <c r="P15" s="6">
        <v>231427.17</v>
      </c>
      <c r="Q15" s="46">
        <f t="shared" si="39"/>
        <v>78956.59</v>
      </c>
      <c r="R15" s="6">
        <f t="shared" si="7"/>
        <v>2082844.5</v>
      </c>
      <c r="T15" s="6">
        <v>346984.28</v>
      </c>
      <c r="U15" s="8">
        <f t="shared" si="8"/>
        <v>2082844.5</v>
      </c>
      <c r="V15" s="6">
        <v>231427.17</v>
      </c>
      <c r="W15" s="46">
        <f t="shared" si="40"/>
        <v>115557.11000000002</v>
      </c>
      <c r="X15" s="6">
        <f t="shared" si="10"/>
        <v>1851417.33</v>
      </c>
      <c r="Z15" s="6">
        <v>357545.67</v>
      </c>
      <c r="AA15" s="8">
        <f t="shared" si="11"/>
        <v>1851417.33</v>
      </c>
      <c r="AB15" s="6">
        <v>231427.17</v>
      </c>
      <c r="AC15" s="46">
        <f t="shared" si="41"/>
        <v>126118.49999999997</v>
      </c>
      <c r="AD15" s="6">
        <f t="shared" si="12"/>
        <v>1619990.1600000001</v>
      </c>
      <c r="AF15" s="6">
        <v>359289.08</v>
      </c>
      <c r="AG15" s="8">
        <f t="shared" si="13"/>
        <v>1619990.1600000001</v>
      </c>
      <c r="AH15" s="6">
        <v>231427.17</v>
      </c>
      <c r="AI15" s="46">
        <f t="shared" si="42"/>
        <v>127861.91</v>
      </c>
      <c r="AJ15" s="6">
        <f t="shared" si="15"/>
        <v>1388562.9900000002</v>
      </c>
      <c r="AL15" s="6">
        <v>157985.74</v>
      </c>
      <c r="AM15" s="8">
        <f t="shared" si="16"/>
        <v>1388562.9900000002</v>
      </c>
      <c r="AN15" s="6">
        <v>157985.74</v>
      </c>
      <c r="AO15" s="46">
        <f t="shared" si="43"/>
        <v>0</v>
      </c>
      <c r="AP15" s="6">
        <f t="shared" si="18"/>
        <v>1230577.2500000002</v>
      </c>
      <c r="AR15" s="6">
        <v>171904.5</v>
      </c>
      <c r="AS15" s="8">
        <f t="shared" si="19"/>
        <v>1230577.2500000002</v>
      </c>
      <c r="AT15" s="6">
        <v>171904.5</v>
      </c>
      <c r="AU15" s="46">
        <f t="shared" si="44"/>
        <v>0</v>
      </c>
      <c r="AV15" s="6">
        <f t="shared" si="21"/>
        <v>1058672.7500000002</v>
      </c>
      <c r="AX15" s="6">
        <v>180335.69</v>
      </c>
      <c r="AY15" s="8">
        <f t="shared" si="22"/>
        <v>1058672.7500000002</v>
      </c>
      <c r="AZ15" s="6">
        <v>180335.69</v>
      </c>
      <c r="BA15" s="46">
        <f t="shared" si="45"/>
        <v>0</v>
      </c>
      <c r="BB15" s="6">
        <f t="shared" si="24"/>
        <v>878337.06000000029</v>
      </c>
      <c r="BD15" s="6">
        <v>156445.35</v>
      </c>
      <c r="BE15" s="8">
        <f t="shared" si="25"/>
        <v>878337.06000000029</v>
      </c>
      <c r="BF15" s="6">
        <v>156445.35</v>
      </c>
      <c r="BG15" s="46">
        <f t="shared" si="46"/>
        <v>0</v>
      </c>
      <c r="BH15" s="6">
        <f t="shared" si="27"/>
        <v>721891.71000000031</v>
      </c>
      <c r="BJ15" s="6">
        <v>235885.05</v>
      </c>
      <c r="BK15" s="8">
        <f t="shared" si="28"/>
        <v>721891.71000000031</v>
      </c>
      <c r="BL15" s="6">
        <v>235885.05</v>
      </c>
      <c r="BM15" s="46">
        <f t="shared" si="47"/>
        <v>0</v>
      </c>
      <c r="BN15" s="6">
        <f t="shared" si="37"/>
        <v>486006.66000000032</v>
      </c>
      <c r="BO15" s="109"/>
      <c r="BP15" s="6">
        <v>261022.28</v>
      </c>
      <c r="BQ15" s="8">
        <f t="shared" si="31"/>
        <v>486006.66000000032</v>
      </c>
      <c r="BR15" s="6">
        <v>261022.28</v>
      </c>
      <c r="BS15" s="46">
        <f t="shared" si="48"/>
        <v>0</v>
      </c>
      <c r="BT15" s="6">
        <f t="shared" si="38"/>
        <v>224984.38000000032</v>
      </c>
      <c r="BU15" s="109"/>
      <c r="BV15" s="155">
        <f t="shared" si="36"/>
        <v>1200819.2299999997</v>
      </c>
      <c r="BW15" s="117">
        <v>2626559.27</v>
      </c>
      <c r="BX15" s="151">
        <f t="shared" si="34"/>
        <v>1425740.0400000003</v>
      </c>
      <c r="BZ15" s="157">
        <v>243788</v>
      </c>
    </row>
    <row r="16" spans="1:78" x14ac:dyDescent="0.35">
      <c r="A16" s="4" t="s">
        <v>14</v>
      </c>
      <c r="B16" s="6">
        <v>1043370.6</v>
      </c>
      <c r="C16" s="6">
        <v>5626160.1399999997</v>
      </c>
      <c r="D16" s="6">
        <v>468846.68</v>
      </c>
      <c r="E16" s="46">
        <f t="shared" si="1"/>
        <v>574523.91999999993</v>
      </c>
      <c r="F16" s="8">
        <f t="shared" si="2"/>
        <v>5157313.46</v>
      </c>
      <c r="H16" s="6">
        <v>1142580.32</v>
      </c>
      <c r="I16" s="8">
        <f t="shared" si="0"/>
        <v>5157313.46</v>
      </c>
      <c r="J16" s="6">
        <v>468846.68</v>
      </c>
      <c r="K16" s="46">
        <f t="shared" si="3"/>
        <v>673733.64000000013</v>
      </c>
      <c r="L16" s="6">
        <f t="shared" si="4"/>
        <v>4688466.78</v>
      </c>
      <c r="N16" s="6">
        <v>685891.64</v>
      </c>
      <c r="O16" s="8">
        <f t="shared" si="5"/>
        <v>4688466.78</v>
      </c>
      <c r="P16" s="6">
        <v>468846.68</v>
      </c>
      <c r="Q16" s="46">
        <f t="shared" si="39"/>
        <v>217044.96000000002</v>
      </c>
      <c r="R16" s="6">
        <f t="shared" si="7"/>
        <v>4219620.1000000006</v>
      </c>
      <c r="T16" s="6">
        <v>1434374.7</v>
      </c>
      <c r="U16" s="8">
        <f t="shared" si="8"/>
        <v>4219620.1000000006</v>
      </c>
      <c r="V16" s="6">
        <v>468846.68</v>
      </c>
      <c r="W16" s="46">
        <f t="shared" si="40"/>
        <v>965528.02</v>
      </c>
      <c r="X16" s="6">
        <f t="shared" si="10"/>
        <v>3750773.4200000004</v>
      </c>
      <c r="Z16" s="6">
        <v>761999.76</v>
      </c>
      <c r="AA16" s="8">
        <f t="shared" si="11"/>
        <v>3750773.4200000004</v>
      </c>
      <c r="AB16" s="6">
        <v>468846.68</v>
      </c>
      <c r="AC16" s="46">
        <f t="shared" si="41"/>
        <v>293153.08</v>
      </c>
      <c r="AD16" s="6">
        <f t="shared" si="12"/>
        <v>3281926.74</v>
      </c>
      <c r="AF16" s="111">
        <v>968082.32</v>
      </c>
      <c r="AG16" s="111">
        <f t="shared" si="13"/>
        <v>3281926.74</v>
      </c>
      <c r="AH16" s="111">
        <v>468846.68</v>
      </c>
      <c r="AI16" s="112">
        <f>+AF16-AH16</f>
        <v>499235.63999999996</v>
      </c>
      <c r="AJ16" s="111">
        <f t="shared" si="15"/>
        <v>2813080.06</v>
      </c>
      <c r="AK16" s="113"/>
      <c r="AL16" s="111">
        <v>1193130.02</v>
      </c>
      <c r="AM16" s="111">
        <f t="shared" si="16"/>
        <v>2813080.06</v>
      </c>
      <c r="AN16" s="111">
        <v>468846.68</v>
      </c>
      <c r="AO16" s="112">
        <f t="shared" si="43"/>
        <v>724283.34000000008</v>
      </c>
      <c r="AP16" s="111">
        <f t="shared" si="18"/>
        <v>2344233.38</v>
      </c>
      <c r="AR16" s="6">
        <v>778141.39</v>
      </c>
      <c r="AS16" s="8">
        <f>+AP16</f>
        <v>2344233.38</v>
      </c>
      <c r="AT16" s="6">
        <v>468846.68</v>
      </c>
      <c r="AU16" s="46">
        <f t="shared" si="44"/>
        <v>309294.71000000002</v>
      </c>
      <c r="AV16" s="6">
        <f t="shared" si="21"/>
        <v>1875386.7</v>
      </c>
      <c r="AX16" s="6">
        <v>686031.87</v>
      </c>
      <c r="AY16" s="8">
        <f t="shared" si="22"/>
        <v>1875386.7</v>
      </c>
      <c r="AZ16" s="6">
        <v>468846.68</v>
      </c>
      <c r="BA16" s="46">
        <f t="shared" si="45"/>
        <v>217185.19</v>
      </c>
      <c r="BB16" s="6">
        <f t="shared" si="24"/>
        <v>1406540.02</v>
      </c>
      <c r="BD16" s="6">
        <v>1152720.8500000001</v>
      </c>
      <c r="BE16" s="8">
        <f t="shared" si="25"/>
        <v>1406540.02</v>
      </c>
      <c r="BF16" s="6">
        <v>468846.67</v>
      </c>
      <c r="BG16" s="46">
        <f t="shared" si="46"/>
        <v>683874.18000000017</v>
      </c>
      <c r="BH16" s="6">
        <f t="shared" si="27"/>
        <v>937693.35000000009</v>
      </c>
      <c r="BJ16" s="6">
        <v>881788.63</v>
      </c>
      <c r="BK16" s="8">
        <f t="shared" si="28"/>
        <v>937693.35000000009</v>
      </c>
      <c r="BL16" s="6">
        <v>468846.68</v>
      </c>
      <c r="BM16" s="46">
        <f t="shared" si="47"/>
        <v>412941.95</v>
      </c>
      <c r="BN16" s="6">
        <f t="shared" si="37"/>
        <v>468846.6700000001</v>
      </c>
      <c r="BO16" s="109"/>
      <c r="BP16" s="6">
        <v>664901.81000000006</v>
      </c>
      <c r="BQ16" s="8">
        <f t="shared" si="31"/>
        <v>468846.6700000001</v>
      </c>
      <c r="BR16" s="6">
        <v>468846.67</v>
      </c>
      <c r="BS16" s="46">
        <f t="shared" si="48"/>
        <v>196055.14000000007</v>
      </c>
      <c r="BT16" s="6">
        <f t="shared" si="38"/>
        <v>0</v>
      </c>
      <c r="BU16" s="109"/>
      <c r="BV16" s="155">
        <f t="shared" si="36"/>
        <v>5766853.7700000014</v>
      </c>
      <c r="BW16" s="117">
        <v>6737730.1299999999</v>
      </c>
      <c r="BX16" s="151">
        <f t="shared" si="34"/>
        <v>970876.35999999847</v>
      </c>
      <c r="BZ16" s="157"/>
    </row>
    <row r="17" spans="1:78" x14ac:dyDescent="0.35">
      <c r="A17" s="4" t="s">
        <v>15</v>
      </c>
      <c r="B17" s="6">
        <v>583170.65</v>
      </c>
      <c r="C17" s="6">
        <v>4013965.71</v>
      </c>
      <c r="D17" s="6">
        <v>334497.14</v>
      </c>
      <c r="E17" s="46">
        <f t="shared" si="1"/>
        <v>248673.51</v>
      </c>
      <c r="F17" s="8">
        <f t="shared" si="2"/>
        <v>3679468.57</v>
      </c>
      <c r="H17" s="6">
        <v>404251.33</v>
      </c>
      <c r="I17" s="8">
        <f t="shared" si="0"/>
        <v>3679468.57</v>
      </c>
      <c r="J17" s="6">
        <v>334497.14</v>
      </c>
      <c r="K17" s="46">
        <f t="shared" si="3"/>
        <v>69754.19</v>
      </c>
      <c r="L17" s="6">
        <f t="shared" si="4"/>
        <v>3344971.4299999997</v>
      </c>
      <c r="N17" s="6">
        <v>460840.61</v>
      </c>
      <c r="O17" s="8">
        <f t="shared" si="5"/>
        <v>3344971.4299999997</v>
      </c>
      <c r="P17" s="6">
        <v>334497.14</v>
      </c>
      <c r="Q17" s="46">
        <f t="shared" si="39"/>
        <v>126343.46999999997</v>
      </c>
      <c r="R17" s="6">
        <f t="shared" si="7"/>
        <v>3010474.2899999996</v>
      </c>
      <c r="T17" s="6">
        <v>363778.21</v>
      </c>
      <c r="U17" s="8">
        <f t="shared" si="8"/>
        <v>3010474.2899999996</v>
      </c>
      <c r="V17" s="6">
        <v>334497.14</v>
      </c>
      <c r="W17" s="46">
        <f t="shared" si="40"/>
        <v>29281.070000000007</v>
      </c>
      <c r="X17" s="6">
        <f t="shared" si="10"/>
        <v>2675977.1499999994</v>
      </c>
      <c r="Z17" s="6">
        <v>336508.08</v>
      </c>
      <c r="AA17" s="8">
        <f t="shared" si="11"/>
        <v>2675977.1499999994</v>
      </c>
      <c r="AB17" s="6">
        <v>334497.14</v>
      </c>
      <c r="AC17" s="46">
        <f t="shared" si="41"/>
        <v>2010.9400000000023</v>
      </c>
      <c r="AD17" s="6">
        <f t="shared" si="12"/>
        <v>2341480.0099999993</v>
      </c>
      <c r="AF17" s="6">
        <v>716688.03</v>
      </c>
      <c r="AG17" s="8">
        <f t="shared" si="13"/>
        <v>2341480.0099999993</v>
      </c>
      <c r="AH17" s="6">
        <v>334497.14</v>
      </c>
      <c r="AI17" s="46">
        <f t="shared" si="42"/>
        <v>382190.89</v>
      </c>
      <c r="AJ17" s="6">
        <f t="shared" si="15"/>
        <v>2006982.8699999992</v>
      </c>
      <c r="AL17" s="6">
        <v>289060.68</v>
      </c>
      <c r="AM17" s="8">
        <f t="shared" si="16"/>
        <v>2006982.8699999992</v>
      </c>
      <c r="AN17" s="6">
        <v>289060.68</v>
      </c>
      <c r="AO17" s="46">
        <f t="shared" si="43"/>
        <v>0</v>
      </c>
      <c r="AP17" s="6">
        <f t="shared" si="18"/>
        <v>1717922.1899999992</v>
      </c>
      <c r="AR17" s="6">
        <v>285398.3</v>
      </c>
      <c r="AS17" s="8">
        <f t="shared" si="19"/>
        <v>1717922.1899999992</v>
      </c>
      <c r="AT17" s="6">
        <v>285398.3</v>
      </c>
      <c r="AU17" s="46">
        <f t="shared" si="44"/>
        <v>0</v>
      </c>
      <c r="AV17" s="114">
        <f t="shared" si="21"/>
        <v>1432523.8899999992</v>
      </c>
      <c r="AX17" s="6">
        <v>252966.74</v>
      </c>
      <c r="AY17" s="8">
        <f t="shared" si="22"/>
        <v>1432523.8899999992</v>
      </c>
      <c r="AZ17" s="6">
        <v>252966.74</v>
      </c>
      <c r="BA17" s="46">
        <f t="shared" si="45"/>
        <v>0</v>
      </c>
      <c r="BB17" s="114">
        <f t="shared" si="24"/>
        <v>1179557.1499999992</v>
      </c>
      <c r="BD17" s="6">
        <v>438748.97</v>
      </c>
      <c r="BE17" s="8">
        <f t="shared" si="25"/>
        <v>1179557.1499999992</v>
      </c>
      <c r="BF17" s="6">
        <v>393185.72</v>
      </c>
      <c r="BG17" s="46">
        <f t="shared" si="46"/>
        <v>45563.25</v>
      </c>
      <c r="BH17" s="6">
        <f t="shared" si="27"/>
        <v>786371.42999999924</v>
      </c>
      <c r="BJ17" s="6">
        <v>687289.28</v>
      </c>
      <c r="BK17" s="8">
        <f t="shared" si="28"/>
        <v>786371.42999999924</v>
      </c>
      <c r="BL17" s="6">
        <v>393185.72</v>
      </c>
      <c r="BM17" s="46">
        <f t="shared" si="47"/>
        <v>294103.56000000006</v>
      </c>
      <c r="BN17" s="6">
        <f t="shared" si="37"/>
        <v>393185.70999999926</v>
      </c>
      <c r="BO17" s="109"/>
      <c r="BP17" s="6">
        <v>460930.91</v>
      </c>
      <c r="BQ17" s="8">
        <f t="shared" si="31"/>
        <v>393185.70999999926</v>
      </c>
      <c r="BR17" s="6">
        <v>393185.71</v>
      </c>
      <c r="BS17" s="46">
        <f t="shared" si="48"/>
        <v>67745.199999999953</v>
      </c>
      <c r="BT17" s="6">
        <f t="shared" si="38"/>
        <v>-7.5669959187507629E-10</v>
      </c>
      <c r="BU17" s="109"/>
      <c r="BV17" s="155">
        <f t="shared" si="36"/>
        <v>1265666.08</v>
      </c>
      <c r="BW17" s="117">
        <v>2632849.2000000002</v>
      </c>
      <c r="BX17" s="151">
        <f t="shared" si="34"/>
        <v>1367183.12</v>
      </c>
      <c r="BZ17" s="157">
        <v>589813</v>
      </c>
    </row>
    <row r="18" spans="1:78" x14ac:dyDescent="0.35">
      <c r="A18" s="3" t="s">
        <v>16</v>
      </c>
      <c r="B18" s="6">
        <v>347726.08000000002</v>
      </c>
      <c r="C18" s="6">
        <v>4593718.49</v>
      </c>
      <c r="D18" s="6">
        <v>347726.08000000002</v>
      </c>
      <c r="E18" s="46">
        <f t="shared" si="1"/>
        <v>0</v>
      </c>
      <c r="F18" s="8">
        <f t="shared" si="2"/>
        <v>4245992.41</v>
      </c>
      <c r="H18" s="6">
        <v>312706.87</v>
      </c>
      <c r="I18" s="8">
        <f t="shared" si="0"/>
        <v>4245992.41</v>
      </c>
      <c r="J18" s="6">
        <v>312706.87</v>
      </c>
      <c r="K18" s="46">
        <f t="shared" si="3"/>
        <v>0</v>
      </c>
      <c r="L18" s="6">
        <f t="shared" si="4"/>
        <v>3933285.54</v>
      </c>
      <c r="N18" s="6">
        <v>277335.74</v>
      </c>
      <c r="O18" s="8">
        <f t="shared" si="5"/>
        <v>3933285.54</v>
      </c>
      <c r="P18" s="6">
        <v>277335.74</v>
      </c>
      <c r="Q18" s="46">
        <f t="shared" si="39"/>
        <v>0</v>
      </c>
      <c r="R18" s="6">
        <f t="shared" si="7"/>
        <v>3655949.8</v>
      </c>
      <c r="T18" s="6">
        <v>513787.82</v>
      </c>
      <c r="U18" s="8">
        <f t="shared" si="8"/>
        <v>3655949.8</v>
      </c>
      <c r="V18" s="6">
        <v>513787.82</v>
      </c>
      <c r="W18" s="46">
        <f t="shared" si="40"/>
        <v>0</v>
      </c>
      <c r="X18" s="6">
        <f t="shared" si="10"/>
        <v>3142161.98</v>
      </c>
      <c r="Z18" s="6">
        <v>317426.90000000002</v>
      </c>
      <c r="AA18" s="8">
        <f t="shared" si="11"/>
        <v>3142161.98</v>
      </c>
      <c r="AB18" s="6">
        <v>317426.90000000002</v>
      </c>
      <c r="AC18" s="46">
        <f t="shared" si="41"/>
        <v>0</v>
      </c>
      <c r="AD18" s="6">
        <f t="shared" si="12"/>
        <v>2824735.08</v>
      </c>
      <c r="AF18" s="6">
        <v>368126.48</v>
      </c>
      <c r="AG18" s="8">
        <f t="shared" si="13"/>
        <v>2824735.08</v>
      </c>
      <c r="AH18" s="6">
        <v>368126.48</v>
      </c>
      <c r="AI18" s="46">
        <f t="shared" si="42"/>
        <v>0</v>
      </c>
      <c r="AJ18" s="6">
        <f t="shared" si="15"/>
        <v>2456608.6</v>
      </c>
      <c r="AL18" s="6">
        <v>207742.76</v>
      </c>
      <c r="AM18" s="8">
        <f t="shared" si="16"/>
        <v>2456608.6</v>
      </c>
      <c r="AN18" s="6">
        <v>207742.76</v>
      </c>
      <c r="AO18" s="46">
        <f t="shared" si="43"/>
        <v>0</v>
      </c>
      <c r="AP18" s="6">
        <f t="shared" si="18"/>
        <v>2248865.84</v>
      </c>
      <c r="AR18" s="6">
        <v>362695.43</v>
      </c>
      <c r="AS18" s="8">
        <f t="shared" si="19"/>
        <v>2248865.84</v>
      </c>
      <c r="AT18" s="6">
        <v>362695.43</v>
      </c>
      <c r="AU18" s="46">
        <f t="shared" si="44"/>
        <v>0</v>
      </c>
      <c r="AV18" s="6">
        <f t="shared" si="21"/>
        <v>1886170.41</v>
      </c>
      <c r="AX18" s="6">
        <v>257334.81</v>
      </c>
      <c r="AY18" s="8">
        <f t="shared" si="22"/>
        <v>1886170.41</v>
      </c>
      <c r="AZ18" s="6">
        <v>257334.81</v>
      </c>
      <c r="BA18" s="46">
        <f t="shared" si="45"/>
        <v>0</v>
      </c>
      <c r="BB18" s="6">
        <f t="shared" si="24"/>
        <v>1628835.5999999999</v>
      </c>
      <c r="BD18" s="6">
        <v>165765.19</v>
      </c>
      <c r="BE18" s="8">
        <v>1628838.6</v>
      </c>
      <c r="BF18" s="6">
        <v>165765.19</v>
      </c>
      <c r="BG18" s="46">
        <f t="shared" si="46"/>
        <v>0</v>
      </c>
      <c r="BH18" s="6">
        <f t="shared" si="27"/>
        <v>1463073.4100000001</v>
      </c>
      <c r="BJ18" s="6">
        <v>239868.92</v>
      </c>
      <c r="BK18" s="8">
        <f t="shared" si="28"/>
        <v>1463073.4100000001</v>
      </c>
      <c r="BL18" s="6">
        <v>239868.92</v>
      </c>
      <c r="BM18" s="46">
        <f t="shared" si="47"/>
        <v>0</v>
      </c>
      <c r="BN18" s="6">
        <f t="shared" si="37"/>
        <v>1223204.4900000002</v>
      </c>
      <c r="BO18" s="109"/>
      <c r="BP18" s="6">
        <v>244006.59</v>
      </c>
      <c r="BQ18" s="8">
        <f t="shared" si="31"/>
        <v>1223204.4900000002</v>
      </c>
      <c r="BR18" s="6">
        <v>244006.59</v>
      </c>
      <c r="BS18" s="46">
        <f t="shared" si="48"/>
        <v>0</v>
      </c>
      <c r="BT18" s="6">
        <f t="shared" si="38"/>
        <v>979197.90000000026</v>
      </c>
      <c r="BU18" s="109"/>
      <c r="BV18" s="155">
        <f t="shared" si="36"/>
        <v>0</v>
      </c>
      <c r="BW18" s="117">
        <v>3954228.07</v>
      </c>
      <c r="BX18" s="151">
        <f t="shared" si="34"/>
        <v>3954228.07</v>
      </c>
      <c r="BZ18" s="157">
        <v>2174825</v>
      </c>
    </row>
    <row r="19" spans="1:78" s="11" customFormat="1" x14ac:dyDescent="0.35">
      <c r="B19" s="12">
        <f>SUM(B3:B18)</f>
        <v>53577256.699999996</v>
      </c>
      <c r="C19" s="12">
        <f t="shared" ref="C19:F19" si="49">SUM(C3:C18)</f>
        <v>293467523.71000004</v>
      </c>
      <c r="D19" s="12">
        <f t="shared" si="49"/>
        <v>24062026.709999997</v>
      </c>
      <c r="E19" s="47">
        <f t="shared" si="49"/>
        <v>29515229.989999998</v>
      </c>
      <c r="F19" s="13">
        <f t="shared" si="49"/>
        <v>269405497</v>
      </c>
      <c r="H19" s="14">
        <f>SUM(H3:H18)</f>
        <v>48480543.509999998</v>
      </c>
      <c r="I19" s="15">
        <f t="shared" ref="I19:L19" si="50">SUM(I3:I18)</f>
        <v>269405497</v>
      </c>
      <c r="J19" s="14">
        <f t="shared" si="50"/>
        <v>24418116.370000001</v>
      </c>
      <c r="K19" s="47">
        <f t="shared" si="50"/>
        <v>24062427.139999997</v>
      </c>
      <c r="L19" s="14">
        <f t="shared" si="50"/>
        <v>244987380.62999994</v>
      </c>
      <c r="N19" s="14">
        <f>SUM(N3:N18)</f>
        <v>38704055.759999998</v>
      </c>
      <c r="O19" s="15">
        <f t="shared" ref="O19" si="51">SUM(O3:O18)</f>
        <v>244987380.62999994</v>
      </c>
      <c r="P19" s="14">
        <f t="shared" ref="P19" si="52">SUM(P3:P18)</f>
        <v>24353864.099999994</v>
      </c>
      <c r="Q19" s="47">
        <f t="shared" ref="Q19" si="53">SUM(Q3:Q18)</f>
        <v>14350191.66</v>
      </c>
      <c r="R19" s="14">
        <f t="shared" ref="R19" si="54">SUM(R3:R18)</f>
        <v>220633516.53</v>
      </c>
      <c r="T19" s="14">
        <f>SUM(T3:T18)</f>
        <v>45375862.590000011</v>
      </c>
      <c r="U19" s="15">
        <f t="shared" ref="U19:X19" si="55">SUM(U3:U18)</f>
        <v>220633516.53</v>
      </c>
      <c r="V19" s="14">
        <f t="shared" si="55"/>
        <v>24622406.330000002</v>
      </c>
      <c r="W19" s="47">
        <f t="shared" si="55"/>
        <v>20753456.260000002</v>
      </c>
      <c r="X19" s="14">
        <f t="shared" si="55"/>
        <v>196011110.19999999</v>
      </c>
      <c r="Z19" s="14">
        <f>SUM(Z3:Z18)</f>
        <v>39191853.350000001</v>
      </c>
      <c r="AA19" s="15">
        <f t="shared" ref="AA19:AD19" si="56">SUM(AA3:AA18)</f>
        <v>196011110.19999999</v>
      </c>
      <c r="AB19" s="14">
        <f t="shared" si="56"/>
        <v>24092650.779999997</v>
      </c>
      <c r="AC19" s="47">
        <f t="shared" si="56"/>
        <v>15099202.57</v>
      </c>
      <c r="AD19" s="14">
        <f t="shared" si="56"/>
        <v>171918459.41999996</v>
      </c>
      <c r="AF19" s="14">
        <f>SUM(AF3:AF18)</f>
        <v>48038813.300000004</v>
      </c>
      <c r="AG19" s="15">
        <f t="shared" ref="AG19:AJ19" si="57">SUM(AG3:AG18)</f>
        <v>171918459.41999996</v>
      </c>
      <c r="AH19" s="14">
        <f t="shared" si="57"/>
        <v>24351608.650000006</v>
      </c>
      <c r="AI19" s="47">
        <f t="shared" si="57"/>
        <v>23687204.650000002</v>
      </c>
      <c r="AJ19" s="14">
        <f t="shared" si="57"/>
        <v>147566850.77000001</v>
      </c>
      <c r="AL19" s="14">
        <f>SUM(AL3:AL18)</f>
        <v>33835739.25</v>
      </c>
      <c r="AM19" s="15">
        <f t="shared" ref="AM19:AP19" si="58">SUM(AM3:AM18)</f>
        <v>147566850.77000001</v>
      </c>
      <c r="AN19" s="14">
        <f t="shared" si="58"/>
        <v>23960968.139999997</v>
      </c>
      <c r="AO19" s="47">
        <f t="shared" si="58"/>
        <v>9874771.1099999994</v>
      </c>
      <c r="AP19" s="14">
        <f t="shared" si="58"/>
        <v>123605882.62999998</v>
      </c>
      <c r="AR19" s="14">
        <f>SUM(AR3:AR18)</f>
        <v>32159693.300000004</v>
      </c>
      <c r="AS19" s="15">
        <f t="shared" ref="AS19:AV19" si="59">SUM(AS3:AS18)</f>
        <v>123605882.62999998</v>
      </c>
      <c r="AT19" s="14">
        <f t="shared" si="59"/>
        <v>24333560.810000002</v>
      </c>
      <c r="AU19" s="47">
        <f t="shared" si="59"/>
        <v>7826132.4899999993</v>
      </c>
      <c r="AV19" s="14">
        <f t="shared" si="59"/>
        <v>99272321.819999993</v>
      </c>
      <c r="AX19" s="14">
        <f>SUM(AX3:AX18)</f>
        <v>35010067.979999997</v>
      </c>
      <c r="AY19" s="15">
        <f t="shared" ref="AY19:BB19" si="60">SUM(AY3:AY18)</f>
        <v>99272321.819999993</v>
      </c>
      <c r="AZ19" s="14">
        <f t="shared" si="60"/>
        <v>24203499.309999991</v>
      </c>
      <c r="BA19" s="47">
        <f t="shared" si="60"/>
        <v>10806568.669999998</v>
      </c>
      <c r="BB19" s="14">
        <f t="shared" si="60"/>
        <v>75068822.510000005</v>
      </c>
      <c r="BD19" s="14">
        <f>SUM(BD3:BD18)</f>
        <v>39282097.559999995</v>
      </c>
      <c r="BE19" s="15">
        <f t="shared" ref="BE19:BH19" si="61">SUM(BE3:BE18)</f>
        <v>75068825.510000005</v>
      </c>
      <c r="BF19" s="14">
        <f t="shared" si="61"/>
        <v>23918281.950000003</v>
      </c>
      <c r="BG19" s="47">
        <f t="shared" si="61"/>
        <v>15363815.609999999</v>
      </c>
      <c r="BH19" s="14">
        <f t="shared" si="61"/>
        <v>51150543.560000002</v>
      </c>
      <c r="BJ19" s="14">
        <f>SUM(BJ3:BJ18)</f>
        <v>38501844.07</v>
      </c>
      <c r="BK19" s="15">
        <f t="shared" ref="BK19:BN19" si="62">SUM(BK3:BK18)</f>
        <v>51150543.560000002</v>
      </c>
      <c r="BL19" s="14">
        <f t="shared" si="62"/>
        <v>24419277.429999996</v>
      </c>
      <c r="BM19" s="47">
        <f t="shared" si="62"/>
        <v>14082566.640000001</v>
      </c>
      <c r="BN19" s="14">
        <f t="shared" si="62"/>
        <v>26731266.129999995</v>
      </c>
      <c r="BO19" s="106"/>
      <c r="BP19" s="14">
        <f>SUM(BP3:BP18)</f>
        <v>26429318.149999999</v>
      </c>
      <c r="BQ19" s="15">
        <f t="shared" ref="BQ19:BT19" si="63">SUM(BQ3:BQ18)</f>
        <v>26731266.129999995</v>
      </c>
      <c r="BR19" s="14">
        <f t="shared" si="63"/>
        <v>20746175.880000003</v>
      </c>
      <c r="BS19" s="47">
        <f t="shared" si="63"/>
        <v>5683142.2699999986</v>
      </c>
      <c r="BT19" s="14">
        <f t="shared" si="63"/>
        <v>5985090.2499999953</v>
      </c>
      <c r="BU19" s="106"/>
      <c r="BV19" s="155">
        <f t="shared" si="36"/>
        <v>191104709.05999997</v>
      </c>
      <c r="BW19" s="118">
        <f>SUM(BW3:BW18)</f>
        <v>254028764.39999998</v>
      </c>
      <c r="BX19" s="152">
        <f>SUM(BX3:BX18)</f>
        <v>62924055.340000018</v>
      </c>
      <c r="BZ19" s="157">
        <f>SUM(BZ3:BZ18)</f>
        <v>9847918</v>
      </c>
    </row>
    <row r="20" spans="1:78" x14ac:dyDescent="0.35">
      <c r="BV20" s="104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8" sqref="H8"/>
    </sheetView>
  </sheetViews>
  <sheetFormatPr defaultRowHeight="14.25" x14ac:dyDescent="0.2"/>
  <cols>
    <col min="1" max="1" width="18.75" style="119" bestFit="1" customWidth="1"/>
    <col min="2" max="2" width="9" style="119"/>
    <col min="3" max="3" width="23.5" style="119" bestFit="1" customWidth="1"/>
    <col min="4" max="4" width="16.875" style="133" bestFit="1" customWidth="1"/>
    <col min="5" max="7" width="15.625" style="119" bestFit="1" customWidth="1"/>
    <col min="8" max="8" width="19.125" style="119" bestFit="1" customWidth="1"/>
    <col min="9" max="16384" width="9" style="119"/>
  </cols>
  <sheetData>
    <row r="1" spans="1:8" x14ac:dyDescent="0.2">
      <c r="A1" s="241" t="s">
        <v>162</v>
      </c>
      <c r="B1" s="241"/>
      <c r="C1" s="241"/>
      <c r="D1" s="241"/>
      <c r="E1" s="241"/>
      <c r="F1" s="241"/>
      <c r="G1" s="241"/>
      <c r="H1" s="241"/>
    </row>
    <row r="2" spans="1:8" x14ac:dyDescent="0.2">
      <c r="A2" s="120"/>
      <c r="B2" s="120"/>
      <c r="C2" s="120"/>
      <c r="D2" s="120"/>
      <c r="E2" s="120"/>
      <c r="F2" s="120"/>
      <c r="G2" s="120"/>
      <c r="H2" s="120"/>
    </row>
    <row r="3" spans="1:8" x14ac:dyDescent="0.2">
      <c r="D3" s="242" t="s">
        <v>163</v>
      </c>
      <c r="E3" s="242"/>
      <c r="F3" s="243" t="s">
        <v>164</v>
      </c>
      <c r="G3" s="244"/>
      <c r="H3" s="121" t="s">
        <v>165</v>
      </c>
    </row>
    <row r="4" spans="1:8" x14ac:dyDescent="0.2">
      <c r="A4" s="122"/>
      <c r="B4" s="122"/>
      <c r="C4" s="122"/>
      <c r="D4" s="123" t="s">
        <v>19</v>
      </c>
      <c r="E4" s="123" t="s">
        <v>20</v>
      </c>
      <c r="F4" s="123" t="s">
        <v>21</v>
      </c>
      <c r="G4" s="123" t="s">
        <v>166</v>
      </c>
      <c r="H4" s="123" t="s">
        <v>167</v>
      </c>
    </row>
    <row r="5" spans="1:8" ht="38.25" x14ac:dyDescent="0.2">
      <c r="A5" s="124" t="s">
        <v>168</v>
      </c>
      <c r="B5" s="124" t="s">
        <v>169</v>
      </c>
      <c r="C5" s="124" t="s">
        <v>170</v>
      </c>
      <c r="D5" s="125" t="s">
        <v>171</v>
      </c>
      <c r="E5" s="126" t="s">
        <v>172</v>
      </c>
      <c r="F5" s="126" t="s">
        <v>173</v>
      </c>
      <c r="G5" s="126" t="s">
        <v>174</v>
      </c>
      <c r="H5" s="127" t="s">
        <v>165</v>
      </c>
    </row>
    <row r="6" spans="1:8" x14ac:dyDescent="0.2">
      <c r="A6" s="128" t="s">
        <v>175</v>
      </c>
      <c r="B6" s="128" t="s">
        <v>92</v>
      </c>
      <c r="C6" s="128" t="s">
        <v>93</v>
      </c>
      <c r="D6" s="129">
        <v>19918158.23</v>
      </c>
      <c r="E6" s="129">
        <v>3593527.3</v>
      </c>
      <c r="F6" s="129">
        <v>2481895.25</v>
      </c>
      <c r="G6" s="129">
        <v>4389720.57</v>
      </c>
      <c r="H6" s="130">
        <f>+D6+E6+F6+G6</f>
        <v>30383301.350000001</v>
      </c>
    </row>
    <row r="7" spans="1:8" x14ac:dyDescent="0.2">
      <c r="A7" s="128" t="s">
        <v>175</v>
      </c>
      <c r="B7" s="128" t="s">
        <v>95</v>
      </c>
      <c r="C7" s="128" t="s">
        <v>96</v>
      </c>
      <c r="D7" s="129">
        <v>12374935.84</v>
      </c>
      <c r="E7" s="129">
        <v>2271948.5699999998</v>
      </c>
      <c r="F7" s="129">
        <v>11163067.68</v>
      </c>
      <c r="G7" s="129">
        <v>1173195.19</v>
      </c>
      <c r="H7" s="130">
        <f t="shared" ref="H7:H21" si="0">+D7+E7+F7+G7</f>
        <v>26983147.280000001</v>
      </c>
    </row>
    <row r="8" spans="1:8" x14ac:dyDescent="0.2">
      <c r="A8" s="128" t="s">
        <v>175</v>
      </c>
      <c r="B8" s="128" t="s">
        <v>97</v>
      </c>
      <c r="C8" s="128" t="s">
        <v>98</v>
      </c>
      <c r="D8" s="129">
        <v>7911083.3399999999</v>
      </c>
      <c r="E8" s="129">
        <v>1581937.05</v>
      </c>
      <c r="F8" s="129">
        <v>3057803.04</v>
      </c>
      <c r="G8" s="129">
        <v>2037416.81</v>
      </c>
      <c r="H8" s="130">
        <f t="shared" si="0"/>
        <v>14588240.24</v>
      </c>
    </row>
    <row r="9" spans="1:8" x14ac:dyDescent="0.2">
      <c r="A9" s="128" t="s">
        <v>175</v>
      </c>
      <c r="B9" s="128" t="s">
        <v>99</v>
      </c>
      <c r="C9" s="128" t="s">
        <v>100</v>
      </c>
      <c r="D9" s="129">
        <v>6456067.2599999998</v>
      </c>
      <c r="E9" s="129">
        <v>1465439.9</v>
      </c>
      <c r="F9" s="129">
        <v>3924059.67</v>
      </c>
      <c r="G9" s="129">
        <v>1296419.3899999999</v>
      </c>
      <c r="H9" s="130">
        <f t="shared" si="0"/>
        <v>13141986.220000001</v>
      </c>
    </row>
    <row r="10" spans="1:8" x14ac:dyDescent="0.2">
      <c r="A10" s="128" t="s">
        <v>175</v>
      </c>
      <c r="B10" s="128" t="s">
        <v>101</v>
      </c>
      <c r="C10" s="128" t="s">
        <v>102</v>
      </c>
      <c r="D10" s="129">
        <v>7636952.4199999999</v>
      </c>
      <c r="E10" s="129">
        <v>1539469.82</v>
      </c>
      <c r="F10" s="129">
        <v>1919401.3</v>
      </c>
      <c r="G10" s="129">
        <v>3046342.07</v>
      </c>
      <c r="H10" s="130">
        <f t="shared" si="0"/>
        <v>14142165.610000001</v>
      </c>
    </row>
    <row r="11" spans="1:8" x14ac:dyDescent="0.2">
      <c r="A11" s="128" t="s">
        <v>175</v>
      </c>
      <c r="B11" s="128" t="s">
        <v>103</v>
      </c>
      <c r="C11" s="128" t="s">
        <v>104</v>
      </c>
      <c r="D11" s="129">
        <v>5213197.2699999996</v>
      </c>
      <c r="E11" s="129">
        <v>1151996.96</v>
      </c>
      <c r="F11" s="129">
        <v>2521787.59</v>
      </c>
      <c r="G11" s="129">
        <v>1899757.04</v>
      </c>
      <c r="H11" s="130">
        <f t="shared" si="0"/>
        <v>10786738.859999999</v>
      </c>
    </row>
    <row r="12" spans="1:8" x14ac:dyDescent="0.2">
      <c r="A12" s="128" t="s">
        <v>175</v>
      </c>
      <c r="B12" s="128" t="s">
        <v>105</v>
      </c>
      <c r="C12" s="128" t="s">
        <v>106</v>
      </c>
      <c r="D12" s="129">
        <v>13538068.15</v>
      </c>
      <c r="E12" s="129">
        <v>2750882.27</v>
      </c>
      <c r="F12" s="129">
        <v>4568057.8899999997</v>
      </c>
      <c r="G12" s="129">
        <v>4376241.5599999996</v>
      </c>
      <c r="H12" s="130">
        <f t="shared" si="0"/>
        <v>25233249.869999997</v>
      </c>
    </row>
    <row r="13" spans="1:8" x14ac:dyDescent="0.2">
      <c r="A13" s="128" t="s">
        <v>175</v>
      </c>
      <c r="B13" s="128" t="s">
        <v>107</v>
      </c>
      <c r="C13" s="128" t="s">
        <v>108</v>
      </c>
      <c r="D13" s="129">
        <v>8348875.5999999996</v>
      </c>
      <c r="E13" s="129">
        <v>1748683.47</v>
      </c>
      <c r="F13" s="129">
        <v>2742303.2</v>
      </c>
      <c r="G13" s="129">
        <v>2196034.2599999998</v>
      </c>
      <c r="H13" s="130">
        <f t="shared" si="0"/>
        <v>15035896.529999999</v>
      </c>
    </row>
    <row r="14" spans="1:8" x14ac:dyDescent="0.2">
      <c r="A14" s="128" t="s">
        <v>175</v>
      </c>
      <c r="B14" s="128" t="s">
        <v>109</v>
      </c>
      <c r="C14" s="128" t="s">
        <v>110</v>
      </c>
      <c r="D14" s="129">
        <v>8617111.5399999991</v>
      </c>
      <c r="E14" s="129">
        <v>1746217.17</v>
      </c>
      <c r="F14" s="129">
        <v>2336426.4700000002</v>
      </c>
      <c r="G14" s="129">
        <v>1452254.08</v>
      </c>
      <c r="H14" s="130">
        <f t="shared" si="0"/>
        <v>14152009.26</v>
      </c>
    </row>
    <row r="15" spans="1:8" x14ac:dyDescent="0.2">
      <c r="A15" s="128" t="s">
        <v>175</v>
      </c>
      <c r="B15" s="128" t="s">
        <v>111</v>
      </c>
      <c r="C15" s="128" t="s">
        <v>112</v>
      </c>
      <c r="D15" s="129">
        <v>7435110.1799999997</v>
      </c>
      <c r="E15" s="129">
        <v>1506132.21</v>
      </c>
      <c r="F15" s="129">
        <v>1995746.38</v>
      </c>
      <c r="G15" s="129">
        <v>4077363.82</v>
      </c>
      <c r="H15" s="130">
        <f t="shared" si="0"/>
        <v>15014352.59</v>
      </c>
    </row>
    <row r="16" spans="1:8" x14ac:dyDescent="0.2">
      <c r="A16" s="128" t="s">
        <v>175</v>
      </c>
      <c r="B16" s="128" t="s">
        <v>113</v>
      </c>
      <c r="C16" s="128" t="s">
        <v>114</v>
      </c>
      <c r="D16" s="129">
        <v>8171276.21</v>
      </c>
      <c r="E16" s="129">
        <v>1616097.91</v>
      </c>
      <c r="F16" s="129">
        <v>1508270.53</v>
      </c>
      <c r="G16" s="129">
        <v>7542172.0800000001</v>
      </c>
      <c r="H16" s="130">
        <f t="shared" si="0"/>
        <v>18837816.729999997</v>
      </c>
    </row>
    <row r="17" spans="1:8" x14ac:dyDescent="0.2">
      <c r="A17" s="128" t="s">
        <v>175</v>
      </c>
      <c r="B17" s="128" t="s">
        <v>115</v>
      </c>
      <c r="C17" s="128" t="s">
        <v>116</v>
      </c>
      <c r="D17" s="129">
        <v>14685659.83</v>
      </c>
      <c r="E17" s="129">
        <v>2929331.34</v>
      </c>
      <c r="F17" s="129">
        <v>3474791.68</v>
      </c>
      <c r="G17" s="129">
        <v>9650233.2400000002</v>
      </c>
      <c r="H17" s="130">
        <f t="shared" si="0"/>
        <v>30740016.090000004</v>
      </c>
    </row>
    <row r="18" spans="1:8" x14ac:dyDescent="0.2">
      <c r="A18" s="128" t="s">
        <v>175</v>
      </c>
      <c r="B18" s="128" t="s">
        <v>117</v>
      </c>
      <c r="C18" s="128" t="s">
        <v>118</v>
      </c>
      <c r="D18" s="129">
        <v>4939009.16</v>
      </c>
      <c r="E18" s="129">
        <v>977694.64</v>
      </c>
      <c r="F18" s="129">
        <v>1023098.16</v>
      </c>
      <c r="G18" s="129">
        <v>813957.97</v>
      </c>
      <c r="H18" s="130">
        <f t="shared" si="0"/>
        <v>7753759.9299999997</v>
      </c>
    </row>
    <row r="19" spans="1:8" x14ac:dyDescent="0.2">
      <c r="A19" s="128" t="s">
        <v>175</v>
      </c>
      <c r="B19" s="128" t="s">
        <v>119</v>
      </c>
      <c r="C19" s="128" t="s">
        <v>120</v>
      </c>
      <c r="D19" s="129">
        <v>9006090.4900000002</v>
      </c>
      <c r="E19" s="129">
        <v>1873719.08</v>
      </c>
      <c r="F19" s="129">
        <v>2934145.5</v>
      </c>
      <c r="G19" s="129">
        <v>2041764.88</v>
      </c>
      <c r="H19" s="130">
        <f t="shared" si="0"/>
        <v>15855719.949999999</v>
      </c>
    </row>
    <row r="20" spans="1:8" x14ac:dyDescent="0.2">
      <c r="A20" s="128" t="s">
        <v>175</v>
      </c>
      <c r="B20" s="128" t="s">
        <v>121</v>
      </c>
      <c r="C20" s="128" t="s">
        <v>122</v>
      </c>
      <c r="D20" s="129">
        <v>4284448.05</v>
      </c>
      <c r="E20" s="129">
        <v>858997.95</v>
      </c>
      <c r="F20" s="129">
        <v>3845499.05</v>
      </c>
      <c r="G20" s="129">
        <v>927790.34</v>
      </c>
      <c r="H20" s="130">
        <f t="shared" si="0"/>
        <v>9916735.3900000006</v>
      </c>
    </row>
    <row r="21" spans="1:8" x14ac:dyDescent="0.2">
      <c r="A21" s="128" t="s">
        <v>175</v>
      </c>
      <c r="B21" s="128" t="s">
        <v>123</v>
      </c>
      <c r="C21" s="128" t="s">
        <v>124</v>
      </c>
      <c r="D21" s="129">
        <v>4241504.22</v>
      </c>
      <c r="E21" s="129">
        <v>814340.23</v>
      </c>
      <c r="F21" s="129">
        <v>571630.14</v>
      </c>
      <c r="G21" s="129">
        <v>346019.1</v>
      </c>
      <c r="H21" s="130">
        <f t="shared" si="0"/>
        <v>5973493.6899999985</v>
      </c>
    </row>
    <row r="22" spans="1:8" x14ac:dyDescent="0.2">
      <c r="A22" s="131" t="s">
        <v>176</v>
      </c>
      <c r="B22" s="132"/>
      <c r="C22" s="132"/>
      <c r="D22" s="130">
        <f>SUM(D6:D21)</f>
        <v>142777547.79000002</v>
      </c>
      <c r="E22" s="130">
        <f t="shared" ref="E22:H22" si="1">SUM(E6:E21)</f>
        <v>28426415.869999997</v>
      </c>
      <c r="F22" s="130">
        <f t="shared" si="1"/>
        <v>50067983.530000001</v>
      </c>
      <c r="G22" s="130">
        <f t="shared" si="1"/>
        <v>47266682.400000006</v>
      </c>
      <c r="H22" s="130">
        <f t="shared" si="1"/>
        <v>268538629.58999997</v>
      </c>
    </row>
    <row r="24" spans="1:8" x14ac:dyDescent="0.2">
      <c r="A24" s="245" t="s">
        <v>317</v>
      </c>
      <c r="B24" s="241"/>
      <c r="C24" s="241"/>
      <c r="D24" s="241"/>
      <c r="E24" s="241"/>
      <c r="F24" s="241"/>
      <c r="G24" s="241"/>
      <c r="H24" s="241"/>
    </row>
    <row r="25" spans="1:8" x14ac:dyDescent="0.2">
      <c r="A25" s="120"/>
      <c r="B25" s="120"/>
      <c r="C25" s="120"/>
      <c r="D25" s="120"/>
      <c r="E25" s="120"/>
      <c r="F25" s="120"/>
      <c r="G25" s="120"/>
      <c r="H25" s="120"/>
    </row>
    <row r="26" spans="1:8" x14ac:dyDescent="0.2">
      <c r="D26" s="246" t="s">
        <v>318</v>
      </c>
      <c r="E26" s="242"/>
      <c r="F26" s="121" t="s">
        <v>165</v>
      </c>
    </row>
    <row r="27" spans="1:8" x14ac:dyDescent="0.2">
      <c r="A27" s="122"/>
      <c r="B27" s="122"/>
      <c r="C27" s="122"/>
      <c r="D27" s="123" t="s">
        <v>19</v>
      </c>
      <c r="E27" s="123" t="s">
        <v>20</v>
      </c>
      <c r="F27" s="134" t="s">
        <v>319</v>
      </c>
    </row>
    <row r="28" spans="1:8" ht="25.5" x14ac:dyDescent="0.2">
      <c r="A28" s="124" t="s">
        <v>168</v>
      </c>
      <c r="B28" s="124" t="s">
        <v>169</v>
      </c>
      <c r="C28" s="124" t="s">
        <v>170</v>
      </c>
      <c r="D28" s="125" t="s">
        <v>171</v>
      </c>
      <c r="E28" s="126" t="s">
        <v>172</v>
      </c>
      <c r="F28" s="127" t="s">
        <v>320</v>
      </c>
    </row>
    <row r="29" spans="1:8" x14ac:dyDescent="0.2">
      <c r="A29" s="128" t="s">
        <v>175</v>
      </c>
      <c r="B29" s="128" t="s">
        <v>92</v>
      </c>
      <c r="C29" s="128" t="s">
        <v>93</v>
      </c>
      <c r="D29" s="129">
        <v>9959079.1199999992</v>
      </c>
      <c r="E29" s="129">
        <v>1796763.65</v>
      </c>
      <c r="F29" s="130">
        <f>SUM(D29:E29)</f>
        <v>11755842.77</v>
      </c>
    </row>
    <row r="30" spans="1:8" x14ac:dyDescent="0.2">
      <c r="A30" s="128" t="s">
        <v>175</v>
      </c>
      <c r="B30" s="128" t="s">
        <v>95</v>
      </c>
      <c r="C30" s="128" t="s">
        <v>96</v>
      </c>
      <c r="D30" s="129">
        <v>6187467.9199999999</v>
      </c>
      <c r="E30" s="129">
        <v>1135974.28</v>
      </c>
      <c r="F30" s="130">
        <f t="shared" ref="F30:F44" si="2">SUM(D30:E30)</f>
        <v>7323442.2000000002</v>
      </c>
    </row>
    <row r="31" spans="1:8" x14ac:dyDescent="0.2">
      <c r="A31" s="128" t="s">
        <v>175</v>
      </c>
      <c r="B31" s="128" t="s">
        <v>97</v>
      </c>
      <c r="C31" s="128" t="s">
        <v>98</v>
      </c>
      <c r="D31" s="129">
        <v>3955541.67</v>
      </c>
      <c r="E31" s="129">
        <v>790968.52</v>
      </c>
      <c r="F31" s="130">
        <f t="shared" si="2"/>
        <v>4746510.1899999995</v>
      </c>
    </row>
    <row r="32" spans="1:8" x14ac:dyDescent="0.2">
      <c r="A32" s="128" t="s">
        <v>175</v>
      </c>
      <c r="B32" s="128" t="s">
        <v>99</v>
      </c>
      <c r="C32" s="128" t="s">
        <v>100</v>
      </c>
      <c r="D32" s="129">
        <v>3228033.63</v>
      </c>
      <c r="E32" s="129">
        <v>732719.95</v>
      </c>
      <c r="F32" s="130">
        <f t="shared" si="2"/>
        <v>3960753.58</v>
      </c>
    </row>
    <row r="33" spans="1:6" x14ac:dyDescent="0.2">
      <c r="A33" s="128" t="s">
        <v>175</v>
      </c>
      <c r="B33" s="128" t="s">
        <v>101</v>
      </c>
      <c r="C33" s="128" t="s">
        <v>102</v>
      </c>
      <c r="D33" s="129">
        <v>3818476.21</v>
      </c>
      <c r="E33" s="129">
        <v>769734.91</v>
      </c>
      <c r="F33" s="130">
        <f t="shared" si="2"/>
        <v>4588211.12</v>
      </c>
    </row>
    <row r="34" spans="1:6" x14ac:dyDescent="0.2">
      <c r="A34" s="128" t="s">
        <v>175</v>
      </c>
      <c r="B34" s="128" t="s">
        <v>103</v>
      </c>
      <c r="C34" s="128" t="s">
        <v>104</v>
      </c>
      <c r="D34" s="129">
        <v>2606598.63</v>
      </c>
      <c r="E34" s="129">
        <v>575998.48</v>
      </c>
      <c r="F34" s="130">
        <f t="shared" si="2"/>
        <v>3182597.11</v>
      </c>
    </row>
    <row r="35" spans="1:6" x14ac:dyDescent="0.2">
      <c r="A35" s="128" t="s">
        <v>175</v>
      </c>
      <c r="B35" s="128" t="s">
        <v>105</v>
      </c>
      <c r="C35" s="128" t="s">
        <v>106</v>
      </c>
      <c r="D35" s="129">
        <v>6769034.0700000003</v>
      </c>
      <c r="E35" s="129">
        <v>1375441.13</v>
      </c>
      <c r="F35" s="130">
        <f t="shared" si="2"/>
        <v>8144475.2000000002</v>
      </c>
    </row>
    <row r="36" spans="1:6" x14ac:dyDescent="0.2">
      <c r="A36" s="128" t="s">
        <v>175</v>
      </c>
      <c r="B36" s="128" t="s">
        <v>107</v>
      </c>
      <c r="C36" s="128" t="s">
        <v>108</v>
      </c>
      <c r="D36" s="129">
        <v>4174437.8</v>
      </c>
      <c r="E36" s="129">
        <v>874341.74</v>
      </c>
      <c r="F36" s="130">
        <f t="shared" si="2"/>
        <v>5048779.54</v>
      </c>
    </row>
    <row r="37" spans="1:6" x14ac:dyDescent="0.2">
      <c r="A37" s="128" t="s">
        <v>175</v>
      </c>
      <c r="B37" s="128" t="s">
        <v>109</v>
      </c>
      <c r="C37" s="128" t="s">
        <v>110</v>
      </c>
      <c r="D37" s="129">
        <v>4308555.7699999996</v>
      </c>
      <c r="E37" s="129">
        <v>873108.58</v>
      </c>
      <c r="F37" s="130">
        <f t="shared" si="2"/>
        <v>5181664.3499999996</v>
      </c>
    </row>
    <row r="38" spans="1:6" x14ac:dyDescent="0.2">
      <c r="A38" s="128" t="s">
        <v>175</v>
      </c>
      <c r="B38" s="128" t="s">
        <v>111</v>
      </c>
      <c r="C38" s="128" t="s">
        <v>112</v>
      </c>
      <c r="D38" s="129">
        <v>3717555.09</v>
      </c>
      <c r="E38" s="129">
        <v>753066.1</v>
      </c>
      <c r="F38" s="130">
        <f t="shared" si="2"/>
        <v>4470621.1899999995</v>
      </c>
    </row>
    <row r="39" spans="1:6" x14ac:dyDescent="0.2">
      <c r="A39" s="128" t="s">
        <v>175</v>
      </c>
      <c r="B39" s="128" t="s">
        <v>113</v>
      </c>
      <c r="C39" s="128" t="s">
        <v>114</v>
      </c>
      <c r="D39" s="129">
        <v>4085638.11</v>
      </c>
      <c r="E39" s="129">
        <v>808048.95</v>
      </c>
      <c r="F39" s="130">
        <f t="shared" si="2"/>
        <v>4893687.0599999996</v>
      </c>
    </row>
    <row r="40" spans="1:6" x14ac:dyDescent="0.2">
      <c r="A40" s="128" t="s">
        <v>175</v>
      </c>
      <c r="B40" s="128" t="s">
        <v>115</v>
      </c>
      <c r="C40" s="128" t="s">
        <v>116</v>
      </c>
      <c r="D40" s="129">
        <v>7342829.9100000001</v>
      </c>
      <c r="E40" s="129">
        <v>1464665.67</v>
      </c>
      <c r="F40" s="130">
        <f t="shared" si="2"/>
        <v>8807495.5800000001</v>
      </c>
    </row>
    <row r="41" spans="1:6" x14ac:dyDescent="0.2">
      <c r="A41" s="128" t="s">
        <v>175</v>
      </c>
      <c r="B41" s="128" t="s">
        <v>117</v>
      </c>
      <c r="C41" s="128" t="s">
        <v>118</v>
      </c>
      <c r="D41" s="129">
        <v>2469504.58</v>
      </c>
      <c r="E41" s="129">
        <v>488847.32</v>
      </c>
      <c r="F41" s="130">
        <f t="shared" si="2"/>
        <v>2958351.9</v>
      </c>
    </row>
    <row r="42" spans="1:6" x14ac:dyDescent="0.2">
      <c r="A42" s="128" t="s">
        <v>175</v>
      </c>
      <c r="B42" s="128" t="s">
        <v>119</v>
      </c>
      <c r="C42" s="128" t="s">
        <v>120</v>
      </c>
      <c r="D42" s="129">
        <v>4503045.24</v>
      </c>
      <c r="E42" s="129">
        <v>936859.54</v>
      </c>
      <c r="F42" s="130">
        <f t="shared" si="2"/>
        <v>5439904.7800000003</v>
      </c>
    </row>
    <row r="43" spans="1:6" x14ac:dyDescent="0.2">
      <c r="A43" s="128" t="s">
        <v>175</v>
      </c>
      <c r="B43" s="128" t="s">
        <v>121</v>
      </c>
      <c r="C43" s="128" t="s">
        <v>122</v>
      </c>
      <c r="D43" s="129">
        <v>2142224.0299999998</v>
      </c>
      <c r="E43" s="129">
        <v>429498.97</v>
      </c>
      <c r="F43" s="130">
        <f t="shared" si="2"/>
        <v>2571723</v>
      </c>
    </row>
    <row r="44" spans="1:6" x14ac:dyDescent="0.2">
      <c r="A44" s="128" t="s">
        <v>175</v>
      </c>
      <c r="B44" s="128" t="s">
        <v>123</v>
      </c>
      <c r="C44" s="128" t="s">
        <v>124</v>
      </c>
      <c r="D44" s="129">
        <v>2120752.11</v>
      </c>
      <c r="E44" s="129">
        <v>407170.12</v>
      </c>
      <c r="F44" s="130">
        <f t="shared" si="2"/>
        <v>2527922.23</v>
      </c>
    </row>
    <row r="45" spans="1:6" x14ac:dyDescent="0.2">
      <c r="A45" s="131" t="s">
        <v>176</v>
      </c>
      <c r="B45" s="132"/>
      <c r="C45" s="132"/>
      <c r="D45" s="130">
        <f>SUM(D29:D44)</f>
        <v>71388773.889999986</v>
      </c>
      <c r="E45" s="130">
        <f>SUM(E29:E44)</f>
        <v>14213207.909999996</v>
      </c>
      <c r="F45" s="130">
        <f>SUM(F29:F44)</f>
        <v>85601981.800000012</v>
      </c>
    </row>
  </sheetData>
  <mergeCells count="5">
    <mergeCell ref="A1:H1"/>
    <mergeCell ref="D3:E3"/>
    <mergeCell ref="F3:G3"/>
    <mergeCell ref="A24:H24"/>
    <mergeCell ref="D26:E26"/>
  </mergeCells>
  <pageMargins left="0.23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opLeftCell="AD2" zoomScale="110" zoomScaleNormal="110" workbookViewId="0">
      <selection activeCell="AI33" sqref="AI33"/>
    </sheetView>
  </sheetViews>
  <sheetFormatPr defaultRowHeight="11.25" x14ac:dyDescent="0.15"/>
  <cols>
    <col min="1" max="1" width="4.5" style="183" bestFit="1" customWidth="1"/>
    <col min="2" max="2" width="3.375" style="183" bestFit="1" customWidth="1"/>
    <col min="3" max="3" width="8" style="183" hidden="1" customWidth="1"/>
    <col min="4" max="4" width="12.5" style="183" bestFit="1" customWidth="1"/>
    <col min="5" max="5" width="5.25" style="183" bestFit="1" customWidth="1"/>
    <col min="6" max="6" width="31.75" style="183" customWidth="1"/>
    <col min="7" max="7" width="8.5" style="183" customWidth="1"/>
    <col min="8" max="14" width="14.75" style="183" customWidth="1"/>
    <col min="15" max="15" width="14" style="183" customWidth="1"/>
    <col min="16" max="16" width="14.75" style="183" customWidth="1"/>
    <col min="17" max="23" width="14" style="183" customWidth="1"/>
    <col min="24" max="28" width="14.75" style="183" customWidth="1"/>
    <col min="29" max="31" width="14" style="183" customWidth="1"/>
    <col min="32" max="32" width="13" style="183" customWidth="1"/>
    <col min="33" max="33" width="21.25" style="183" customWidth="1"/>
    <col min="34" max="34" width="18.625" style="183" customWidth="1"/>
    <col min="35" max="35" width="17.625" style="183" customWidth="1"/>
    <col min="36" max="36" width="16.125" style="183" customWidth="1"/>
    <col min="37" max="37" width="19.25" style="183" customWidth="1"/>
    <col min="38" max="38" width="17.5" style="183" customWidth="1"/>
    <col min="39" max="16384" width="9" style="183"/>
  </cols>
  <sheetData>
    <row r="1" spans="1:38" x14ac:dyDescent="0.15">
      <c r="A1" s="180"/>
      <c r="B1" s="180"/>
      <c r="C1" s="180"/>
      <c r="D1" s="180"/>
      <c r="E1" s="180"/>
      <c r="F1" s="180"/>
      <c r="G1" s="181"/>
      <c r="H1" s="247" t="s">
        <v>177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9"/>
      <c r="AB1" s="179" t="s">
        <v>178</v>
      </c>
      <c r="AC1" s="247" t="s">
        <v>179</v>
      </c>
      <c r="AD1" s="250"/>
      <c r="AE1" s="248"/>
      <c r="AF1" s="182"/>
    </row>
    <row r="2" spans="1:38" x14ac:dyDescent="0.15">
      <c r="A2" s="184"/>
      <c r="B2" s="184"/>
      <c r="C2" s="184"/>
      <c r="D2" s="184"/>
      <c r="E2" s="184"/>
      <c r="F2" s="184"/>
      <c r="G2" s="185"/>
      <c r="H2" s="186" t="s">
        <v>180</v>
      </c>
      <c r="I2" s="187" t="s">
        <v>181</v>
      </c>
      <c r="J2" s="187" t="s">
        <v>182</v>
      </c>
      <c r="K2" s="251" t="s">
        <v>203</v>
      </c>
      <c r="L2" s="251" t="s">
        <v>321</v>
      </c>
      <c r="M2" s="251" t="s">
        <v>323</v>
      </c>
      <c r="N2" s="188"/>
      <c r="O2" s="187" t="s">
        <v>183</v>
      </c>
      <c r="P2" s="189" t="s">
        <v>184</v>
      </c>
      <c r="Q2" s="186" t="s">
        <v>185</v>
      </c>
      <c r="R2" s="187" t="s">
        <v>186</v>
      </c>
      <c r="S2" s="251" t="s">
        <v>208</v>
      </c>
      <c r="T2" s="251" t="s">
        <v>322</v>
      </c>
      <c r="U2" s="251" t="s">
        <v>324</v>
      </c>
      <c r="V2" s="190"/>
      <c r="W2" s="189" t="s">
        <v>187</v>
      </c>
      <c r="X2" s="186" t="s">
        <v>188</v>
      </c>
      <c r="Y2" s="187" t="s">
        <v>189</v>
      </c>
      <c r="Z2" s="189" t="s">
        <v>190</v>
      </c>
      <c r="AA2" s="191" t="s">
        <v>191</v>
      </c>
      <c r="AB2" s="192" t="s">
        <v>192</v>
      </c>
      <c r="AC2" s="186" t="s">
        <v>193</v>
      </c>
      <c r="AD2" s="193"/>
      <c r="AE2" s="187" t="s">
        <v>194</v>
      </c>
      <c r="AF2" s="182"/>
    </row>
    <row r="3" spans="1:38" ht="45.75" thickBot="1" x14ac:dyDescent="0.2">
      <c r="A3" s="194" t="s">
        <v>195</v>
      </c>
      <c r="B3" s="194" t="s">
        <v>196</v>
      </c>
      <c r="C3" s="194" t="s">
        <v>197</v>
      </c>
      <c r="D3" s="194" t="s">
        <v>168</v>
      </c>
      <c r="E3" s="194" t="s">
        <v>198</v>
      </c>
      <c r="F3" s="194" t="s">
        <v>0</v>
      </c>
      <c r="G3" s="195" t="s">
        <v>199</v>
      </c>
      <c r="H3" s="196" t="s">
        <v>200</v>
      </c>
      <c r="I3" s="197" t="s">
        <v>201</v>
      </c>
      <c r="J3" s="197" t="s">
        <v>202</v>
      </c>
      <c r="K3" s="252"/>
      <c r="L3" s="252"/>
      <c r="M3" s="252"/>
      <c r="N3" s="198" t="s">
        <v>320</v>
      </c>
      <c r="O3" s="197" t="s">
        <v>204</v>
      </c>
      <c r="P3" s="199" t="s">
        <v>205</v>
      </c>
      <c r="Q3" s="196" t="s">
        <v>206</v>
      </c>
      <c r="R3" s="197" t="s">
        <v>207</v>
      </c>
      <c r="S3" s="252"/>
      <c r="T3" s="252"/>
      <c r="U3" s="252"/>
      <c r="V3" s="200" t="s">
        <v>320</v>
      </c>
      <c r="W3" s="199" t="s">
        <v>209</v>
      </c>
      <c r="X3" s="196" t="s">
        <v>210</v>
      </c>
      <c r="Y3" s="197" t="s">
        <v>211</v>
      </c>
      <c r="Z3" s="199" t="s">
        <v>212</v>
      </c>
      <c r="AA3" s="201" t="s">
        <v>213</v>
      </c>
      <c r="AB3" s="202" t="s">
        <v>214</v>
      </c>
      <c r="AC3" s="202" t="s">
        <v>215</v>
      </c>
      <c r="AD3" s="203" t="s">
        <v>216</v>
      </c>
      <c r="AE3" s="204" t="s">
        <v>217</v>
      </c>
      <c r="AF3" s="205" t="s">
        <v>218</v>
      </c>
      <c r="AG3" s="206" t="s">
        <v>353</v>
      </c>
      <c r="AH3" s="207" t="s">
        <v>354</v>
      </c>
      <c r="AI3" s="206" t="s">
        <v>355</v>
      </c>
      <c r="AJ3" s="208" t="s">
        <v>356</v>
      </c>
      <c r="AK3" s="208" t="s">
        <v>357</v>
      </c>
      <c r="AL3" s="208" t="s">
        <v>358</v>
      </c>
    </row>
    <row r="4" spans="1:38" hidden="1" x14ac:dyDescent="0.15">
      <c r="A4" s="209">
        <v>202</v>
      </c>
      <c r="B4" s="209" t="s">
        <v>219</v>
      </c>
      <c r="C4" s="210" t="s">
        <v>31</v>
      </c>
      <c r="D4" s="210" t="s">
        <v>220</v>
      </c>
      <c r="E4" s="210" t="s">
        <v>32</v>
      </c>
      <c r="F4" s="210" t="s">
        <v>33</v>
      </c>
      <c r="G4" s="211" t="s">
        <v>221</v>
      </c>
      <c r="H4" s="212">
        <v>185999546.97</v>
      </c>
      <c r="I4" s="213">
        <v>108017447.81999999</v>
      </c>
      <c r="J4" s="213">
        <v>77982099.150000006</v>
      </c>
      <c r="K4" s="214"/>
      <c r="L4" s="214"/>
      <c r="M4" s="214"/>
      <c r="N4" s="214"/>
      <c r="O4" s="213">
        <v>0</v>
      </c>
      <c r="P4" s="215">
        <v>77982099.150000006</v>
      </c>
      <c r="Q4" s="212">
        <v>34140082.840000004</v>
      </c>
      <c r="R4" s="213">
        <v>19813359.460000001</v>
      </c>
      <c r="S4" s="216"/>
      <c r="T4" s="216"/>
      <c r="U4" s="216"/>
      <c r="V4" s="216"/>
      <c r="W4" s="215">
        <v>14326723.380000001</v>
      </c>
      <c r="X4" s="212">
        <v>296526905.12</v>
      </c>
      <c r="Y4" s="213">
        <v>149279115.28999999</v>
      </c>
      <c r="Z4" s="215">
        <v>147247789.83000001</v>
      </c>
      <c r="AA4" s="217">
        <v>239556612.36000001</v>
      </c>
      <c r="AB4" s="212">
        <v>239556612.36000001</v>
      </c>
      <c r="AC4" s="212">
        <v>2590022.88</v>
      </c>
      <c r="AD4" s="218"/>
      <c r="AE4" s="213">
        <v>13718970.949999999</v>
      </c>
      <c r="AF4" s="182"/>
    </row>
    <row r="5" spans="1:38" hidden="1" x14ac:dyDescent="0.15">
      <c r="A5" s="209">
        <v>203</v>
      </c>
      <c r="B5" s="209" t="s">
        <v>219</v>
      </c>
      <c r="C5" s="210" t="s">
        <v>31</v>
      </c>
      <c r="D5" s="210" t="s">
        <v>220</v>
      </c>
      <c r="E5" s="210" t="s">
        <v>36</v>
      </c>
      <c r="F5" s="210" t="s">
        <v>37</v>
      </c>
      <c r="G5" s="211" t="s">
        <v>221</v>
      </c>
      <c r="H5" s="212">
        <v>57350359.149999999</v>
      </c>
      <c r="I5" s="213">
        <v>29149449.100000001</v>
      </c>
      <c r="J5" s="213">
        <v>28200910.050000001</v>
      </c>
      <c r="K5" s="214"/>
      <c r="L5" s="214"/>
      <c r="M5" s="214"/>
      <c r="N5" s="214"/>
      <c r="O5" s="213">
        <v>0</v>
      </c>
      <c r="P5" s="215">
        <v>28200910.050000001</v>
      </c>
      <c r="Q5" s="212">
        <v>10532048.470000001</v>
      </c>
      <c r="R5" s="213">
        <v>5351640.08</v>
      </c>
      <c r="S5" s="216"/>
      <c r="T5" s="216"/>
      <c r="U5" s="216"/>
      <c r="V5" s="216"/>
      <c r="W5" s="215">
        <v>5180408.3899999997</v>
      </c>
      <c r="X5" s="212">
        <v>16625945.029999999</v>
      </c>
      <c r="Y5" s="213">
        <v>7972244.7800000003</v>
      </c>
      <c r="Z5" s="215">
        <v>8653700.25</v>
      </c>
      <c r="AA5" s="217">
        <v>42035018.689999998</v>
      </c>
      <c r="AB5" s="212">
        <v>40443533.469999999</v>
      </c>
      <c r="AC5" s="212">
        <v>358560.29</v>
      </c>
      <c r="AD5" s="218"/>
      <c r="AE5" s="213">
        <v>6072465.7599999998</v>
      </c>
      <c r="AF5" s="182"/>
    </row>
    <row r="6" spans="1:38" hidden="1" x14ac:dyDescent="0.15">
      <c r="A6" s="209">
        <v>204</v>
      </c>
      <c r="B6" s="209" t="s">
        <v>219</v>
      </c>
      <c r="C6" s="210" t="s">
        <v>31</v>
      </c>
      <c r="D6" s="210" t="s">
        <v>220</v>
      </c>
      <c r="E6" s="210" t="s">
        <v>39</v>
      </c>
      <c r="F6" s="210" t="s">
        <v>40</v>
      </c>
      <c r="G6" s="211" t="s">
        <v>221</v>
      </c>
      <c r="H6" s="212">
        <v>76899910.980000004</v>
      </c>
      <c r="I6" s="213">
        <v>32510177.649999999</v>
      </c>
      <c r="J6" s="213">
        <v>44389733.329999998</v>
      </c>
      <c r="K6" s="214"/>
      <c r="L6" s="214"/>
      <c r="M6" s="214"/>
      <c r="N6" s="214"/>
      <c r="O6" s="213">
        <v>0</v>
      </c>
      <c r="P6" s="215">
        <v>44389733.329999998</v>
      </c>
      <c r="Q6" s="212">
        <v>14122206.060000001</v>
      </c>
      <c r="R6" s="213">
        <v>5968433.8300000001</v>
      </c>
      <c r="S6" s="216"/>
      <c r="T6" s="216"/>
      <c r="U6" s="216"/>
      <c r="V6" s="216"/>
      <c r="W6" s="215">
        <v>8153772.2300000004</v>
      </c>
      <c r="X6" s="212">
        <v>29186386.329999998</v>
      </c>
      <c r="Y6" s="213">
        <v>10928953.34</v>
      </c>
      <c r="Z6" s="215">
        <v>18257432.989999998</v>
      </c>
      <c r="AA6" s="217">
        <v>70800938.549999997</v>
      </c>
      <c r="AB6" s="212">
        <v>60425016.289999999</v>
      </c>
      <c r="AC6" s="212">
        <v>559883.56999999995</v>
      </c>
      <c r="AD6" s="218"/>
      <c r="AE6" s="213">
        <v>10582145.360000001</v>
      </c>
      <c r="AF6" s="182"/>
    </row>
    <row r="7" spans="1:38" hidden="1" x14ac:dyDescent="0.15">
      <c r="A7" s="209">
        <v>205</v>
      </c>
      <c r="B7" s="209" t="s">
        <v>219</v>
      </c>
      <c r="C7" s="210" t="s">
        <v>31</v>
      </c>
      <c r="D7" s="210" t="s">
        <v>220</v>
      </c>
      <c r="E7" s="210" t="s">
        <v>41</v>
      </c>
      <c r="F7" s="210" t="s">
        <v>42</v>
      </c>
      <c r="G7" s="211" t="s">
        <v>221</v>
      </c>
      <c r="H7" s="212">
        <v>77071265.890000001</v>
      </c>
      <c r="I7" s="213">
        <v>33816706.25</v>
      </c>
      <c r="J7" s="213">
        <v>43254559.640000001</v>
      </c>
      <c r="K7" s="214"/>
      <c r="L7" s="214"/>
      <c r="M7" s="214"/>
      <c r="N7" s="214"/>
      <c r="O7" s="213">
        <v>0</v>
      </c>
      <c r="P7" s="215">
        <v>43254559.640000001</v>
      </c>
      <c r="Q7" s="212">
        <v>14152405.85</v>
      </c>
      <c r="R7" s="213">
        <v>6207850.6900000004</v>
      </c>
      <c r="S7" s="216"/>
      <c r="T7" s="216"/>
      <c r="U7" s="216"/>
      <c r="V7" s="216"/>
      <c r="W7" s="215">
        <v>7944555.1600000001</v>
      </c>
      <c r="X7" s="212">
        <v>20849211.850000001</v>
      </c>
      <c r="Y7" s="213">
        <v>8702685.5</v>
      </c>
      <c r="Z7" s="215">
        <v>12146526.35</v>
      </c>
      <c r="AA7" s="217">
        <v>63345641.149999999</v>
      </c>
      <c r="AB7" s="212">
        <v>63345641.149999999</v>
      </c>
      <c r="AC7" s="212">
        <v>523610.7</v>
      </c>
      <c r="AD7" s="218"/>
      <c r="AE7" s="213">
        <v>5065536.7299999995</v>
      </c>
      <c r="AF7" s="182"/>
    </row>
    <row r="8" spans="1:38" hidden="1" x14ac:dyDescent="0.15">
      <c r="A8" s="209">
        <v>206</v>
      </c>
      <c r="B8" s="209" t="s">
        <v>219</v>
      </c>
      <c r="C8" s="210" t="s">
        <v>31</v>
      </c>
      <c r="D8" s="210" t="s">
        <v>220</v>
      </c>
      <c r="E8" s="210" t="s">
        <v>43</v>
      </c>
      <c r="F8" s="210" t="s">
        <v>44</v>
      </c>
      <c r="G8" s="211" t="s">
        <v>221</v>
      </c>
      <c r="H8" s="212">
        <v>60526439.590000004</v>
      </c>
      <c r="I8" s="213">
        <v>26804212.129999999</v>
      </c>
      <c r="J8" s="213">
        <v>33722227.460000001</v>
      </c>
      <c r="K8" s="214"/>
      <c r="L8" s="214"/>
      <c r="M8" s="214"/>
      <c r="N8" s="214"/>
      <c r="O8" s="213">
        <v>0</v>
      </c>
      <c r="P8" s="215">
        <v>33722227.460000001</v>
      </c>
      <c r="Q8" s="212">
        <v>11115316.529999999</v>
      </c>
      <c r="R8" s="213">
        <v>4923548.34</v>
      </c>
      <c r="S8" s="216"/>
      <c r="T8" s="216"/>
      <c r="U8" s="216"/>
      <c r="V8" s="216"/>
      <c r="W8" s="215">
        <v>6191768.1900000004</v>
      </c>
      <c r="X8" s="212">
        <v>20985025.82</v>
      </c>
      <c r="Y8" s="213">
        <v>8171334.7000000002</v>
      </c>
      <c r="Z8" s="215">
        <v>12813691.119999999</v>
      </c>
      <c r="AA8" s="217">
        <v>52727686.770000003</v>
      </c>
      <c r="AB8" s="212">
        <v>46991971.590000004</v>
      </c>
      <c r="AC8" s="212">
        <v>1892348.41</v>
      </c>
      <c r="AD8" s="218"/>
      <c r="AE8" s="213">
        <v>6088785.0800000001</v>
      </c>
      <c r="AF8" s="182"/>
    </row>
    <row r="9" spans="1:38" hidden="1" x14ac:dyDescent="0.15">
      <c r="A9" s="209">
        <v>207</v>
      </c>
      <c r="B9" s="209" t="s">
        <v>219</v>
      </c>
      <c r="C9" s="210" t="s">
        <v>31</v>
      </c>
      <c r="D9" s="210" t="s">
        <v>220</v>
      </c>
      <c r="E9" s="210" t="s">
        <v>45</v>
      </c>
      <c r="F9" s="210" t="s">
        <v>46</v>
      </c>
      <c r="G9" s="211" t="s">
        <v>221</v>
      </c>
      <c r="H9" s="212">
        <v>66646973.600000001</v>
      </c>
      <c r="I9" s="213">
        <v>27937184.98</v>
      </c>
      <c r="J9" s="213">
        <v>38709788.619999997</v>
      </c>
      <c r="K9" s="214"/>
      <c r="L9" s="214"/>
      <c r="M9" s="214"/>
      <c r="N9" s="214"/>
      <c r="O9" s="213">
        <v>0</v>
      </c>
      <c r="P9" s="215">
        <v>38709788.619999997</v>
      </c>
      <c r="Q9" s="212">
        <v>12239315.789999999</v>
      </c>
      <c r="R9" s="213">
        <v>5129421.3099999996</v>
      </c>
      <c r="S9" s="216"/>
      <c r="T9" s="216"/>
      <c r="U9" s="216"/>
      <c r="V9" s="216"/>
      <c r="W9" s="215">
        <v>7109894.4800000004</v>
      </c>
      <c r="X9" s="212">
        <v>27444045.440000001</v>
      </c>
      <c r="Y9" s="213">
        <v>11228914.529999999</v>
      </c>
      <c r="Z9" s="215">
        <v>16215130.91</v>
      </c>
      <c r="AA9" s="217">
        <v>62034814.009999998</v>
      </c>
      <c r="AB9" s="212">
        <v>59133879</v>
      </c>
      <c r="AC9" s="212">
        <v>480571.73</v>
      </c>
      <c r="AD9" s="218"/>
      <c r="AE9" s="213">
        <v>3871541.22</v>
      </c>
      <c r="AF9" s="182"/>
    </row>
    <row r="10" spans="1:38" hidden="1" x14ac:dyDescent="0.15">
      <c r="A10" s="209">
        <v>208</v>
      </c>
      <c r="B10" s="209" t="s">
        <v>219</v>
      </c>
      <c r="C10" s="210" t="s">
        <v>31</v>
      </c>
      <c r="D10" s="210" t="s">
        <v>220</v>
      </c>
      <c r="E10" s="210" t="s">
        <v>59</v>
      </c>
      <c r="F10" s="210" t="s">
        <v>60</v>
      </c>
      <c r="G10" s="211" t="s">
        <v>221</v>
      </c>
      <c r="H10" s="212">
        <v>18947313.559999999</v>
      </c>
      <c r="I10" s="213">
        <v>7012870.5899999999</v>
      </c>
      <c r="J10" s="213">
        <v>11934442.970000001</v>
      </c>
      <c r="K10" s="214"/>
      <c r="L10" s="214"/>
      <c r="M10" s="214"/>
      <c r="N10" s="214"/>
      <c r="O10" s="213">
        <v>0</v>
      </c>
      <c r="P10" s="215">
        <v>11934442.970000001</v>
      </c>
      <c r="Q10" s="212">
        <v>3479560.16</v>
      </c>
      <c r="R10" s="213">
        <v>1288136.95</v>
      </c>
      <c r="S10" s="216"/>
      <c r="T10" s="216"/>
      <c r="U10" s="216"/>
      <c r="V10" s="216"/>
      <c r="W10" s="215">
        <v>2191423.21</v>
      </c>
      <c r="X10" s="212">
        <v>4003538</v>
      </c>
      <c r="Y10" s="213">
        <v>1283344.78</v>
      </c>
      <c r="Z10" s="215">
        <v>2720193.22</v>
      </c>
      <c r="AA10" s="217">
        <v>16846059.399999999</v>
      </c>
      <c r="AB10" s="212">
        <v>14593701.279999999</v>
      </c>
      <c r="AC10" s="212">
        <v>3589339.92</v>
      </c>
      <c r="AD10" s="218"/>
      <c r="AE10" s="213">
        <v>2113246.2600000002</v>
      </c>
      <c r="AF10" s="182"/>
    </row>
    <row r="11" spans="1:38" hidden="1" x14ac:dyDescent="0.15">
      <c r="A11" s="209">
        <v>209</v>
      </c>
      <c r="B11" s="209" t="s">
        <v>219</v>
      </c>
      <c r="C11" s="210" t="s">
        <v>62</v>
      </c>
      <c r="D11" s="210" t="s">
        <v>222</v>
      </c>
      <c r="E11" s="210" t="s">
        <v>223</v>
      </c>
      <c r="F11" s="210" t="s">
        <v>224</v>
      </c>
      <c r="G11" s="211" t="s">
        <v>221</v>
      </c>
      <c r="H11" s="212">
        <v>5988292.7199999997</v>
      </c>
      <c r="I11" s="213">
        <v>425497.37</v>
      </c>
      <c r="J11" s="213">
        <v>5562795.3499999996</v>
      </c>
      <c r="K11" s="214"/>
      <c r="L11" s="214"/>
      <c r="M11" s="214"/>
      <c r="N11" s="214"/>
      <c r="O11" s="213">
        <v>299000</v>
      </c>
      <c r="P11" s="215">
        <v>5263795.3499999996</v>
      </c>
      <c r="Q11" s="212">
        <v>1179182.72</v>
      </c>
      <c r="R11" s="213">
        <v>83775.37</v>
      </c>
      <c r="S11" s="216"/>
      <c r="T11" s="216"/>
      <c r="U11" s="216"/>
      <c r="V11" s="216"/>
      <c r="W11" s="215">
        <v>1095407.3500000001</v>
      </c>
      <c r="X11" s="212">
        <v>0</v>
      </c>
      <c r="Y11" s="213">
        <v>0</v>
      </c>
      <c r="Z11" s="215">
        <v>0</v>
      </c>
      <c r="AA11" s="217">
        <v>6658202.7000000002</v>
      </c>
      <c r="AB11" s="212">
        <v>6658202.7000000002</v>
      </c>
      <c r="AC11" s="212">
        <v>0</v>
      </c>
      <c r="AD11" s="218"/>
      <c r="AE11" s="213">
        <v>784837</v>
      </c>
      <c r="AF11" s="182"/>
    </row>
    <row r="12" spans="1:38" hidden="1" x14ac:dyDescent="0.15">
      <c r="A12" s="209">
        <v>210</v>
      </c>
      <c r="B12" s="209" t="s">
        <v>219</v>
      </c>
      <c r="C12" s="210" t="s">
        <v>62</v>
      </c>
      <c r="D12" s="210" t="s">
        <v>222</v>
      </c>
      <c r="E12" s="210" t="s">
        <v>225</v>
      </c>
      <c r="F12" s="210" t="s">
        <v>226</v>
      </c>
      <c r="G12" s="211" t="s">
        <v>221</v>
      </c>
      <c r="H12" s="212">
        <v>6680786.4800000004</v>
      </c>
      <c r="I12" s="213">
        <v>1222838.06</v>
      </c>
      <c r="J12" s="213">
        <v>5457948.4199999999</v>
      </c>
      <c r="K12" s="214"/>
      <c r="L12" s="214"/>
      <c r="M12" s="214"/>
      <c r="N12" s="214"/>
      <c r="O12" s="213">
        <v>294000</v>
      </c>
      <c r="P12" s="215">
        <v>5163948.42</v>
      </c>
      <c r="Q12" s="212">
        <v>1322879.22</v>
      </c>
      <c r="R12" s="213">
        <v>242165.01</v>
      </c>
      <c r="S12" s="216"/>
      <c r="T12" s="216"/>
      <c r="U12" s="216"/>
      <c r="V12" s="216"/>
      <c r="W12" s="215">
        <v>1080714.21</v>
      </c>
      <c r="X12" s="212">
        <v>0</v>
      </c>
      <c r="Y12" s="213">
        <v>0</v>
      </c>
      <c r="Z12" s="215">
        <v>0</v>
      </c>
      <c r="AA12" s="217">
        <v>6538662.6299999999</v>
      </c>
      <c r="AB12" s="212">
        <v>6538662.6299999999</v>
      </c>
      <c r="AC12" s="212">
        <v>0</v>
      </c>
      <c r="AD12" s="218"/>
      <c r="AE12" s="213">
        <v>2265910</v>
      </c>
      <c r="AF12" s="182"/>
    </row>
    <row r="13" spans="1:38" hidden="1" x14ac:dyDescent="0.15">
      <c r="A13" s="209">
        <v>211</v>
      </c>
      <c r="B13" s="209" t="s">
        <v>219</v>
      </c>
      <c r="C13" s="210" t="s">
        <v>62</v>
      </c>
      <c r="D13" s="210" t="s">
        <v>222</v>
      </c>
      <c r="E13" s="210" t="s">
        <v>63</v>
      </c>
      <c r="F13" s="210" t="s">
        <v>64</v>
      </c>
      <c r="G13" s="211" t="s">
        <v>221</v>
      </c>
      <c r="H13" s="212">
        <v>111009518.84999999</v>
      </c>
      <c r="I13" s="213">
        <v>58339896.770000003</v>
      </c>
      <c r="J13" s="213">
        <v>52669622.079999998</v>
      </c>
      <c r="K13" s="214"/>
      <c r="L13" s="214"/>
      <c r="M13" s="214"/>
      <c r="N13" s="214"/>
      <c r="O13" s="213">
        <v>0</v>
      </c>
      <c r="P13" s="215">
        <v>52669622.079999998</v>
      </c>
      <c r="Q13" s="212">
        <v>22020777.91</v>
      </c>
      <c r="R13" s="213">
        <v>11572045.300000001</v>
      </c>
      <c r="S13" s="216"/>
      <c r="T13" s="216"/>
      <c r="U13" s="216"/>
      <c r="V13" s="216"/>
      <c r="W13" s="215">
        <v>10448732.609999999</v>
      </c>
      <c r="X13" s="212">
        <v>282400514.94999999</v>
      </c>
      <c r="Y13" s="213">
        <v>129950671.04000001</v>
      </c>
      <c r="Z13" s="215">
        <v>152449843.91</v>
      </c>
      <c r="AA13" s="217">
        <v>215568198.59999999</v>
      </c>
      <c r="AB13" s="212">
        <v>209542554.58000001</v>
      </c>
      <c r="AC13" s="212">
        <v>2025213.61</v>
      </c>
      <c r="AD13" s="218"/>
      <c r="AE13" s="213">
        <v>16205775</v>
      </c>
      <c r="AF13" s="182"/>
    </row>
    <row r="14" spans="1:38" hidden="1" x14ac:dyDescent="0.15">
      <c r="A14" s="209">
        <v>212</v>
      </c>
      <c r="B14" s="209" t="s">
        <v>219</v>
      </c>
      <c r="C14" s="210" t="s">
        <v>62</v>
      </c>
      <c r="D14" s="210" t="s">
        <v>222</v>
      </c>
      <c r="E14" s="210" t="s">
        <v>65</v>
      </c>
      <c r="F14" s="210" t="s">
        <v>66</v>
      </c>
      <c r="G14" s="211" t="s">
        <v>221</v>
      </c>
      <c r="H14" s="212">
        <v>84102047.650000006</v>
      </c>
      <c r="I14" s="213">
        <v>28580687.050000001</v>
      </c>
      <c r="J14" s="213">
        <v>55521360.600000001</v>
      </c>
      <c r="K14" s="214"/>
      <c r="L14" s="214"/>
      <c r="M14" s="214"/>
      <c r="N14" s="214"/>
      <c r="O14" s="213">
        <v>3462000</v>
      </c>
      <c r="P14" s="215">
        <v>52059360.600000001</v>
      </c>
      <c r="Q14" s="212">
        <v>16617260.060000001</v>
      </c>
      <c r="R14" s="213">
        <v>5646784.0300000003</v>
      </c>
      <c r="S14" s="216"/>
      <c r="T14" s="216"/>
      <c r="U14" s="216"/>
      <c r="V14" s="216"/>
      <c r="W14" s="215">
        <v>10970476.029999999</v>
      </c>
      <c r="X14" s="212">
        <v>15625765.02</v>
      </c>
      <c r="Y14" s="213">
        <v>5177860.57</v>
      </c>
      <c r="Z14" s="215">
        <v>10447904.449999999</v>
      </c>
      <c r="AA14" s="217">
        <v>76939741.079999998</v>
      </c>
      <c r="AB14" s="212">
        <v>76939741.079999998</v>
      </c>
      <c r="AC14" s="212">
        <v>576224.86</v>
      </c>
      <c r="AD14" s="218"/>
      <c r="AE14" s="213">
        <v>11854495</v>
      </c>
      <c r="AF14" s="182"/>
    </row>
    <row r="15" spans="1:38" hidden="1" x14ac:dyDescent="0.15">
      <c r="A15" s="209">
        <v>213</v>
      </c>
      <c r="B15" s="209" t="s">
        <v>219</v>
      </c>
      <c r="C15" s="210" t="s">
        <v>62</v>
      </c>
      <c r="D15" s="210" t="s">
        <v>222</v>
      </c>
      <c r="E15" s="210" t="s">
        <v>67</v>
      </c>
      <c r="F15" s="210" t="s">
        <v>68</v>
      </c>
      <c r="G15" s="211" t="s">
        <v>221</v>
      </c>
      <c r="H15" s="212">
        <v>82159933.269999996</v>
      </c>
      <c r="I15" s="213">
        <v>34316244.719999999</v>
      </c>
      <c r="J15" s="213">
        <v>47843688.549999997</v>
      </c>
      <c r="K15" s="214"/>
      <c r="L15" s="214"/>
      <c r="M15" s="214"/>
      <c r="N15" s="214"/>
      <c r="O15" s="213">
        <v>3104000</v>
      </c>
      <c r="P15" s="215">
        <v>44739688.549999997</v>
      </c>
      <c r="Q15" s="212">
        <v>16207428.73</v>
      </c>
      <c r="R15" s="213">
        <v>6767469.1799999997</v>
      </c>
      <c r="S15" s="216"/>
      <c r="T15" s="216"/>
      <c r="U15" s="216"/>
      <c r="V15" s="216"/>
      <c r="W15" s="215">
        <v>9439959.5500000007</v>
      </c>
      <c r="X15" s="212">
        <v>19001161.870000001</v>
      </c>
      <c r="Y15" s="213">
        <v>7289904.25</v>
      </c>
      <c r="Z15" s="215">
        <v>11711257.619999999</v>
      </c>
      <c r="AA15" s="217">
        <v>68994905.719999999</v>
      </c>
      <c r="AB15" s="212">
        <v>68994905.719999999</v>
      </c>
      <c r="AC15" s="212">
        <v>555325.4</v>
      </c>
      <c r="AD15" s="218"/>
      <c r="AE15" s="213">
        <v>12625936</v>
      </c>
      <c r="AF15" s="182"/>
    </row>
    <row r="16" spans="1:38" hidden="1" x14ac:dyDescent="0.15">
      <c r="A16" s="209">
        <v>214</v>
      </c>
      <c r="B16" s="209" t="s">
        <v>219</v>
      </c>
      <c r="C16" s="210" t="s">
        <v>62</v>
      </c>
      <c r="D16" s="210" t="s">
        <v>222</v>
      </c>
      <c r="E16" s="210" t="s">
        <v>69</v>
      </c>
      <c r="F16" s="210" t="s">
        <v>70</v>
      </c>
      <c r="G16" s="211" t="s">
        <v>221</v>
      </c>
      <c r="H16" s="212">
        <v>49814210.420000002</v>
      </c>
      <c r="I16" s="213">
        <v>20160818.41</v>
      </c>
      <c r="J16" s="213">
        <v>29653392.010000002</v>
      </c>
      <c r="K16" s="214"/>
      <c r="L16" s="214"/>
      <c r="M16" s="214"/>
      <c r="N16" s="214"/>
      <c r="O16" s="213">
        <v>1940000</v>
      </c>
      <c r="P16" s="215">
        <v>27713392.010000002</v>
      </c>
      <c r="Q16" s="212">
        <v>9881563.9900000002</v>
      </c>
      <c r="R16" s="213">
        <v>3998792.46</v>
      </c>
      <c r="S16" s="216"/>
      <c r="T16" s="216"/>
      <c r="U16" s="216"/>
      <c r="V16" s="216"/>
      <c r="W16" s="215">
        <v>5882771.5300000003</v>
      </c>
      <c r="X16" s="212">
        <v>12194434.800000001</v>
      </c>
      <c r="Y16" s="213">
        <v>4608680.24</v>
      </c>
      <c r="Z16" s="215">
        <v>7585754.5599999996</v>
      </c>
      <c r="AA16" s="217">
        <v>43121918.100000001</v>
      </c>
      <c r="AB16" s="212">
        <v>37798209.329999998</v>
      </c>
      <c r="AC16" s="212">
        <v>317154.51</v>
      </c>
      <c r="AD16" s="218"/>
      <c r="AE16" s="213">
        <v>11559840</v>
      </c>
      <c r="AF16" s="182"/>
    </row>
    <row r="17" spans="1:38" hidden="1" x14ac:dyDescent="0.15">
      <c r="A17" s="209">
        <v>215</v>
      </c>
      <c r="B17" s="209" t="s">
        <v>219</v>
      </c>
      <c r="C17" s="210" t="s">
        <v>62</v>
      </c>
      <c r="D17" s="210" t="s">
        <v>222</v>
      </c>
      <c r="E17" s="210" t="s">
        <v>71</v>
      </c>
      <c r="F17" s="210" t="s">
        <v>72</v>
      </c>
      <c r="G17" s="211" t="s">
        <v>221</v>
      </c>
      <c r="H17" s="212">
        <v>39528213.450000003</v>
      </c>
      <c r="I17" s="213">
        <v>17079075.41</v>
      </c>
      <c r="J17" s="213">
        <v>22449138.039999999</v>
      </c>
      <c r="K17" s="214"/>
      <c r="L17" s="214"/>
      <c r="M17" s="214"/>
      <c r="N17" s="214"/>
      <c r="O17" s="213">
        <v>1510000</v>
      </c>
      <c r="P17" s="215">
        <v>20939138.039999999</v>
      </c>
      <c r="Q17" s="212">
        <v>7841147.4900000002</v>
      </c>
      <c r="R17" s="213">
        <v>3386978.97</v>
      </c>
      <c r="S17" s="216"/>
      <c r="T17" s="216"/>
      <c r="U17" s="216"/>
      <c r="V17" s="216"/>
      <c r="W17" s="215">
        <v>4454168.5199999996</v>
      </c>
      <c r="X17" s="212">
        <v>11491410.34</v>
      </c>
      <c r="Y17" s="213">
        <v>4828784.8</v>
      </c>
      <c r="Z17" s="215">
        <v>6662625.54</v>
      </c>
      <c r="AA17" s="217">
        <v>33565932.100000001</v>
      </c>
      <c r="AB17" s="212">
        <v>29296926.859999999</v>
      </c>
      <c r="AC17" s="212">
        <v>3744337.19</v>
      </c>
      <c r="AD17" s="218"/>
      <c r="AE17" s="213">
        <v>3729500</v>
      </c>
      <c r="AF17" s="182"/>
    </row>
    <row r="18" spans="1:38" hidden="1" x14ac:dyDescent="0.15">
      <c r="A18" s="209">
        <v>216</v>
      </c>
      <c r="B18" s="209" t="s">
        <v>219</v>
      </c>
      <c r="C18" s="210" t="s">
        <v>62</v>
      </c>
      <c r="D18" s="210" t="s">
        <v>222</v>
      </c>
      <c r="E18" s="210" t="s">
        <v>73</v>
      </c>
      <c r="F18" s="210" t="s">
        <v>74</v>
      </c>
      <c r="G18" s="211" t="s">
        <v>221</v>
      </c>
      <c r="H18" s="212">
        <v>40798803.159999996</v>
      </c>
      <c r="I18" s="213">
        <v>18141980.969999999</v>
      </c>
      <c r="J18" s="213">
        <v>22656822.190000001</v>
      </c>
      <c r="K18" s="214"/>
      <c r="L18" s="214"/>
      <c r="M18" s="214"/>
      <c r="N18" s="214"/>
      <c r="O18" s="213">
        <v>1555000</v>
      </c>
      <c r="P18" s="215">
        <v>21101822.190000001</v>
      </c>
      <c r="Q18" s="212">
        <v>8027960.1200000001</v>
      </c>
      <c r="R18" s="213">
        <v>3571171.08</v>
      </c>
      <c r="S18" s="216"/>
      <c r="T18" s="216"/>
      <c r="U18" s="216"/>
      <c r="V18" s="216"/>
      <c r="W18" s="215">
        <v>4456789.04</v>
      </c>
      <c r="X18" s="212">
        <v>12724166.34</v>
      </c>
      <c r="Y18" s="213">
        <v>5279826.63</v>
      </c>
      <c r="Z18" s="215">
        <v>7444339.71</v>
      </c>
      <c r="AA18" s="217">
        <v>34557950.939999998</v>
      </c>
      <c r="AB18" s="212">
        <v>34557950.939999998</v>
      </c>
      <c r="AC18" s="212">
        <v>1971576.7</v>
      </c>
      <c r="AD18" s="218"/>
      <c r="AE18" s="213">
        <v>3559420</v>
      </c>
      <c r="AF18" s="182"/>
    </row>
    <row r="19" spans="1:38" hidden="1" x14ac:dyDescent="0.15">
      <c r="A19" s="209">
        <v>217</v>
      </c>
      <c r="B19" s="209" t="s">
        <v>219</v>
      </c>
      <c r="C19" s="210" t="s">
        <v>62</v>
      </c>
      <c r="D19" s="210" t="s">
        <v>222</v>
      </c>
      <c r="E19" s="210" t="s">
        <v>75</v>
      </c>
      <c r="F19" s="210" t="s">
        <v>76</v>
      </c>
      <c r="G19" s="211" t="s">
        <v>221</v>
      </c>
      <c r="H19" s="212">
        <v>59572911.439999998</v>
      </c>
      <c r="I19" s="213">
        <v>22027044.370000001</v>
      </c>
      <c r="J19" s="213">
        <v>37545867.07</v>
      </c>
      <c r="K19" s="214"/>
      <c r="L19" s="214"/>
      <c r="M19" s="214"/>
      <c r="N19" s="214"/>
      <c r="O19" s="213">
        <v>2455000</v>
      </c>
      <c r="P19" s="215">
        <v>35090867.07</v>
      </c>
      <c r="Q19" s="212">
        <v>11817381.67</v>
      </c>
      <c r="R19" s="213">
        <v>4369763.32</v>
      </c>
      <c r="S19" s="216"/>
      <c r="T19" s="216"/>
      <c r="U19" s="216"/>
      <c r="V19" s="216"/>
      <c r="W19" s="215">
        <v>7447618.3499999996</v>
      </c>
      <c r="X19" s="212">
        <v>14996620.18</v>
      </c>
      <c r="Y19" s="213">
        <v>5429582.0999999996</v>
      </c>
      <c r="Z19" s="215">
        <v>9567038.0800000001</v>
      </c>
      <c r="AA19" s="217">
        <v>54560523.5</v>
      </c>
      <c r="AB19" s="212">
        <v>48031065.170000002</v>
      </c>
      <c r="AC19" s="212">
        <v>422884.71</v>
      </c>
      <c r="AD19" s="218"/>
      <c r="AE19" s="213">
        <v>6094815</v>
      </c>
      <c r="AF19" s="182"/>
    </row>
    <row r="20" spans="1:38" hidden="1" x14ac:dyDescent="0.15">
      <c r="A20" s="209">
        <v>218</v>
      </c>
      <c r="B20" s="209" t="s">
        <v>219</v>
      </c>
      <c r="C20" s="210" t="s">
        <v>62</v>
      </c>
      <c r="D20" s="210" t="s">
        <v>222</v>
      </c>
      <c r="E20" s="210" t="s">
        <v>77</v>
      </c>
      <c r="F20" s="210" t="s">
        <v>78</v>
      </c>
      <c r="G20" s="211" t="s">
        <v>221</v>
      </c>
      <c r="H20" s="212">
        <v>29010586.75</v>
      </c>
      <c r="I20" s="213">
        <v>12617207.630000001</v>
      </c>
      <c r="J20" s="213">
        <v>16393379.119999999</v>
      </c>
      <c r="K20" s="214"/>
      <c r="L20" s="214"/>
      <c r="M20" s="214"/>
      <c r="N20" s="214"/>
      <c r="O20" s="213">
        <v>1069000</v>
      </c>
      <c r="P20" s="215">
        <v>15324379.119999999</v>
      </c>
      <c r="Q20" s="212">
        <v>5748329.6900000004</v>
      </c>
      <c r="R20" s="213">
        <v>2499652.4700000002</v>
      </c>
      <c r="S20" s="216"/>
      <c r="T20" s="216"/>
      <c r="U20" s="216"/>
      <c r="V20" s="216"/>
      <c r="W20" s="215">
        <v>3248677.22</v>
      </c>
      <c r="X20" s="212">
        <v>7023562.6900000004</v>
      </c>
      <c r="Y20" s="213">
        <v>2905147.65</v>
      </c>
      <c r="Z20" s="215">
        <v>4118415.04</v>
      </c>
      <c r="AA20" s="217">
        <v>23760471.379999999</v>
      </c>
      <c r="AB20" s="212">
        <v>23760471.379999999</v>
      </c>
      <c r="AC20" s="212">
        <v>1909332.08</v>
      </c>
      <c r="AD20" s="218"/>
      <c r="AE20" s="213">
        <v>5980696.4199999999</v>
      </c>
      <c r="AF20" s="182"/>
    </row>
    <row r="21" spans="1:38" x14ac:dyDescent="0.15">
      <c r="A21" s="209">
        <v>219</v>
      </c>
      <c r="B21" s="209" t="s">
        <v>219</v>
      </c>
      <c r="C21" s="210" t="s">
        <v>91</v>
      </c>
      <c r="D21" s="210" t="s">
        <v>175</v>
      </c>
      <c r="E21" s="210" t="s">
        <v>92</v>
      </c>
      <c r="F21" s="210" t="s">
        <v>93</v>
      </c>
      <c r="G21" s="211" t="s">
        <v>221</v>
      </c>
      <c r="H21" s="219">
        <v>115072167.38</v>
      </c>
      <c r="I21" s="213">
        <v>74617901.829999998</v>
      </c>
      <c r="J21" s="213">
        <v>40454265.549999997</v>
      </c>
      <c r="K21" s="214">
        <v>19918158.23</v>
      </c>
      <c r="L21" s="214">
        <v>9959079.1199999992</v>
      </c>
      <c r="M21" s="214">
        <v>9959079.1099999994</v>
      </c>
      <c r="N21" s="214">
        <f>SUM(K21:M21)</f>
        <v>39836316.460000001</v>
      </c>
      <c r="O21" s="213">
        <v>617949.09</v>
      </c>
      <c r="P21" s="215">
        <v>39836316.460000001</v>
      </c>
      <c r="Q21" s="212">
        <v>20441386.41</v>
      </c>
      <c r="R21" s="213">
        <v>13254331.810000001</v>
      </c>
      <c r="S21" s="220">
        <v>3593527.3</v>
      </c>
      <c r="T21" s="220">
        <v>1796763.65</v>
      </c>
      <c r="U21" s="220">
        <v>1796763.65</v>
      </c>
      <c r="V21" s="220">
        <f>SUM(S21:U21)</f>
        <v>7187054.5999999996</v>
      </c>
      <c r="W21" s="215">
        <v>7187054.5999999996</v>
      </c>
      <c r="X21" s="212">
        <v>293980602.91000003</v>
      </c>
      <c r="Y21" s="213">
        <v>161269341.75999999</v>
      </c>
      <c r="Z21" s="215">
        <v>132711261.15000001</v>
      </c>
      <c r="AA21" s="217">
        <v>180352581.30000001</v>
      </c>
      <c r="AB21" s="212">
        <v>174953668.31999999</v>
      </c>
      <c r="AC21" s="212">
        <v>2481895.25</v>
      </c>
      <c r="AD21" s="221">
        <v>2481895.25</v>
      </c>
      <c r="AE21" s="213">
        <v>4389720.57</v>
      </c>
      <c r="AF21" s="222">
        <v>4389720.57</v>
      </c>
      <c r="AG21" s="223"/>
      <c r="AH21" s="224"/>
      <c r="AI21" s="225"/>
      <c r="AJ21" s="226">
        <v>12034298</v>
      </c>
      <c r="AK21" s="226">
        <v>495654.73</v>
      </c>
      <c r="AL21" s="227">
        <f>SUM(AG21:AK21)</f>
        <v>12529952.73</v>
      </c>
    </row>
    <row r="22" spans="1:38" x14ac:dyDescent="0.15">
      <c r="A22" s="209">
        <v>220</v>
      </c>
      <c r="B22" s="209" t="s">
        <v>219</v>
      </c>
      <c r="C22" s="210" t="s">
        <v>91</v>
      </c>
      <c r="D22" s="210" t="s">
        <v>175</v>
      </c>
      <c r="E22" s="210" t="s">
        <v>95</v>
      </c>
      <c r="F22" s="210" t="s">
        <v>96</v>
      </c>
      <c r="G22" s="211" t="s">
        <v>221</v>
      </c>
      <c r="H22" s="219">
        <v>70914502.709999993</v>
      </c>
      <c r="I22" s="213">
        <v>45371636.509999998</v>
      </c>
      <c r="J22" s="213">
        <v>25542866.199999999</v>
      </c>
      <c r="K22" s="214">
        <v>12374935.84</v>
      </c>
      <c r="L22" s="214">
        <v>6187467.9199999999</v>
      </c>
      <c r="M22" s="214">
        <v>6187467.9199999999</v>
      </c>
      <c r="N22" s="214">
        <f t="shared" ref="N22:N77" si="0">SUM(K22:M22)</f>
        <v>24749871.68</v>
      </c>
      <c r="O22" s="213">
        <v>792994.52</v>
      </c>
      <c r="P22" s="215">
        <v>24749871.68</v>
      </c>
      <c r="Q22" s="212">
        <v>12607874.02</v>
      </c>
      <c r="R22" s="213">
        <v>8063976.8899999997</v>
      </c>
      <c r="S22" s="220">
        <v>2271948.5699999998</v>
      </c>
      <c r="T22" s="220">
        <v>1135974.28</v>
      </c>
      <c r="U22" s="220">
        <v>1135974.28</v>
      </c>
      <c r="V22" s="220">
        <f t="shared" ref="V22:V37" si="1">SUM(S22:U22)</f>
        <v>4543897.13</v>
      </c>
      <c r="W22" s="215">
        <v>4543897.13</v>
      </c>
      <c r="X22" s="212">
        <v>86781423.620000005</v>
      </c>
      <c r="Y22" s="213">
        <v>51155526.549999997</v>
      </c>
      <c r="Z22" s="215">
        <v>35625897.07</v>
      </c>
      <c r="AA22" s="217">
        <v>65712660.399999999</v>
      </c>
      <c r="AB22" s="212">
        <v>65712660.399999999</v>
      </c>
      <c r="AC22" s="212">
        <v>11163067.68</v>
      </c>
      <c r="AD22" s="221">
        <v>11163067.68</v>
      </c>
      <c r="AE22" s="213">
        <v>1173195.19</v>
      </c>
      <c r="AF22" s="222">
        <v>1173195.19</v>
      </c>
      <c r="AG22" s="228"/>
      <c r="AH22" s="229">
        <v>3321009</v>
      </c>
      <c r="AI22" s="230"/>
      <c r="AJ22" s="231">
        <v>4010777</v>
      </c>
      <c r="AK22" s="231">
        <v>156150.85999999999</v>
      </c>
      <c r="AL22" s="232">
        <f>SUM(AG22:AK22)</f>
        <v>7487936.8600000003</v>
      </c>
    </row>
    <row r="23" spans="1:38" x14ac:dyDescent="0.15">
      <c r="A23" s="209">
        <v>221</v>
      </c>
      <c r="B23" s="209" t="s">
        <v>219</v>
      </c>
      <c r="C23" s="210" t="s">
        <v>91</v>
      </c>
      <c r="D23" s="210" t="s">
        <v>175</v>
      </c>
      <c r="E23" s="210" t="s">
        <v>97</v>
      </c>
      <c r="F23" s="210" t="s">
        <v>98</v>
      </c>
      <c r="G23" s="211" t="s">
        <v>221</v>
      </c>
      <c r="H23" s="219">
        <v>41299653.520000003</v>
      </c>
      <c r="I23" s="213">
        <v>23500242.379999999</v>
      </c>
      <c r="J23" s="213">
        <v>17799411.140000001</v>
      </c>
      <c r="K23" s="214">
        <v>7911083.3399999999</v>
      </c>
      <c r="L23" s="214">
        <v>3955541.67</v>
      </c>
      <c r="M23" s="214">
        <v>3955541.67</v>
      </c>
      <c r="N23" s="214">
        <f t="shared" si="0"/>
        <v>15822166.68</v>
      </c>
      <c r="O23" s="213">
        <v>1977244.46</v>
      </c>
      <c r="P23" s="215">
        <v>15822166.68</v>
      </c>
      <c r="Q23" s="212">
        <v>7339946.8499999996</v>
      </c>
      <c r="R23" s="213">
        <v>4176072.76</v>
      </c>
      <c r="S23" s="220">
        <v>1581937.05</v>
      </c>
      <c r="T23" s="220">
        <v>790968.52</v>
      </c>
      <c r="U23" s="220">
        <v>790968.52</v>
      </c>
      <c r="V23" s="220">
        <f t="shared" si="1"/>
        <v>3163874.0900000003</v>
      </c>
      <c r="W23" s="215">
        <v>3163874.09</v>
      </c>
      <c r="X23" s="212">
        <v>11851664.27</v>
      </c>
      <c r="Y23" s="213">
        <v>6525754.9800000004</v>
      </c>
      <c r="Z23" s="215">
        <v>5325909.29</v>
      </c>
      <c r="AA23" s="217">
        <v>26289194.52</v>
      </c>
      <c r="AB23" s="212">
        <v>26289194.52</v>
      </c>
      <c r="AC23" s="212">
        <v>3057803.04</v>
      </c>
      <c r="AD23" s="221">
        <v>3057803.04</v>
      </c>
      <c r="AE23" s="213">
        <v>2037416.81</v>
      </c>
      <c r="AF23" s="222">
        <v>2037416.81</v>
      </c>
      <c r="AG23" s="223"/>
      <c r="AH23" s="224"/>
      <c r="AI23" s="225"/>
      <c r="AJ23" s="226">
        <v>565744</v>
      </c>
      <c r="AK23" s="226">
        <v>30042.53</v>
      </c>
      <c r="AL23" s="227">
        <f t="shared" ref="AL23:AL35" si="2">SUM(AG23:AK23)</f>
        <v>595786.53</v>
      </c>
    </row>
    <row r="24" spans="1:38" x14ac:dyDescent="0.15">
      <c r="A24" s="209">
        <v>222</v>
      </c>
      <c r="B24" s="209" t="s">
        <v>219</v>
      </c>
      <c r="C24" s="210" t="s">
        <v>91</v>
      </c>
      <c r="D24" s="210" t="s">
        <v>175</v>
      </c>
      <c r="E24" s="210" t="s">
        <v>99</v>
      </c>
      <c r="F24" s="210" t="s">
        <v>344</v>
      </c>
      <c r="G24" s="211" t="s">
        <v>221</v>
      </c>
      <c r="H24" s="219">
        <v>35907532</v>
      </c>
      <c r="I24" s="213">
        <v>19414617.649999999</v>
      </c>
      <c r="J24" s="213">
        <v>16492914.35</v>
      </c>
      <c r="K24" s="214">
        <v>6456067.2599999998</v>
      </c>
      <c r="L24" s="214">
        <v>3228033.63</v>
      </c>
      <c r="M24" s="214">
        <v>3228033.62</v>
      </c>
      <c r="N24" s="214">
        <f t="shared" si="0"/>
        <v>12912134.510000002</v>
      </c>
      <c r="O24" s="213">
        <v>3580779.84</v>
      </c>
      <c r="P24" s="215">
        <v>12912134.51</v>
      </c>
      <c r="Q24" s="212">
        <v>6378603.5599999996</v>
      </c>
      <c r="R24" s="213">
        <v>3447723.76</v>
      </c>
      <c r="S24" s="220">
        <v>1465439.9</v>
      </c>
      <c r="T24" s="220">
        <v>732719.95</v>
      </c>
      <c r="U24" s="220">
        <v>732719.95</v>
      </c>
      <c r="V24" s="220">
        <f t="shared" si="1"/>
        <v>2930879.8</v>
      </c>
      <c r="W24" s="215">
        <v>2930879.8</v>
      </c>
      <c r="X24" s="212">
        <v>11575263.67</v>
      </c>
      <c r="Y24" s="213">
        <v>5844767.3399999999</v>
      </c>
      <c r="Z24" s="215">
        <v>5730496.3300000001</v>
      </c>
      <c r="AA24" s="217">
        <v>25154290.48</v>
      </c>
      <c r="AB24" s="212">
        <v>24272275.91</v>
      </c>
      <c r="AC24" s="212">
        <v>3924059.67</v>
      </c>
      <c r="AD24" s="221">
        <v>3924059.67</v>
      </c>
      <c r="AE24" s="213">
        <v>1296419.3899999999</v>
      </c>
      <c r="AF24" s="222">
        <v>1296419.3899999999</v>
      </c>
      <c r="AG24" s="233">
        <v>1228963</v>
      </c>
      <c r="AH24" s="234"/>
      <c r="AI24" s="235">
        <v>57565.04</v>
      </c>
      <c r="AJ24" s="231">
        <v>383708</v>
      </c>
      <c r="AK24" s="231">
        <v>15071.44</v>
      </c>
      <c r="AL24" s="232">
        <f t="shared" si="2"/>
        <v>1685307.48</v>
      </c>
    </row>
    <row r="25" spans="1:38" x14ac:dyDescent="0.15">
      <c r="A25" s="209">
        <v>223</v>
      </c>
      <c r="B25" s="209" t="s">
        <v>219</v>
      </c>
      <c r="C25" s="210" t="s">
        <v>91</v>
      </c>
      <c r="D25" s="210" t="s">
        <v>175</v>
      </c>
      <c r="E25" s="210" t="s">
        <v>101</v>
      </c>
      <c r="F25" s="210" t="s">
        <v>102</v>
      </c>
      <c r="G25" s="211" t="s">
        <v>221</v>
      </c>
      <c r="H25" s="219">
        <v>37123946.409999996</v>
      </c>
      <c r="I25" s="213">
        <v>19858396.309999999</v>
      </c>
      <c r="J25" s="213">
        <v>17265550.100000001</v>
      </c>
      <c r="K25" s="214">
        <v>7636952.4199999999</v>
      </c>
      <c r="L25" s="214">
        <v>3818476.21</v>
      </c>
      <c r="M25" s="214">
        <v>3818476.2</v>
      </c>
      <c r="N25" s="214">
        <f t="shared" si="0"/>
        <v>15273904.829999998</v>
      </c>
      <c r="O25" s="213">
        <v>1991645.27</v>
      </c>
      <c r="P25" s="215">
        <v>15273904.83</v>
      </c>
      <c r="Q25" s="212">
        <v>6620205.2300000004</v>
      </c>
      <c r="R25" s="213">
        <v>3541265.59</v>
      </c>
      <c r="S25" s="220">
        <v>1539469.82</v>
      </c>
      <c r="T25" s="220">
        <v>769734.91</v>
      </c>
      <c r="U25" s="220">
        <v>769734.91</v>
      </c>
      <c r="V25" s="220">
        <f t="shared" si="1"/>
        <v>3078939.64</v>
      </c>
      <c r="W25" s="215">
        <v>3078939.64</v>
      </c>
      <c r="X25" s="212">
        <v>12250337.91</v>
      </c>
      <c r="Y25" s="213">
        <v>6284039.6100000003</v>
      </c>
      <c r="Z25" s="215">
        <v>5966298.2999999998</v>
      </c>
      <c r="AA25" s="217">
        <v>26310788.039999999</v>
      </c>
      <c r="AB25" s="212">
        <v>26310788.039999999</v>
      </c>
      <c r="AC25" s="212">
        <v>1919401.3</v>
      </c>
      <c r="AD25" s="221">
        <v>1919401.3</v>
      </c>
      <c r="AE25" s="213">
        <v>3046342.07</v>
      </c>
      <c r="AF25" s="222">
        <v>3046342.07</v>
      </c>
      <c r="AG25" s="236">
        <v>1806800</v>
      </c>
      <c r="AH25" s="237"/>
      <c r="AI25" s="238">
        <v>1708971.76</v>
      </c>
      <c r="AJ25" s="226">
        <v>340470</v>
      </c>
      <c r="AK25" s="226">
        <v>8756.8799999999992</v>
      </c>
      <c r="AL25" s="227">
        <f t="shared" si="2"/>
        <v>3864998.6399999997</v>
      </c>
    </row>
    <row r="26" spans="1:38" x14ac:dyDescent="0.15">
      <c r="A26" s="209">
        <v>224</v>
      </c>
      <c r="B26" s="209" t="s">
        <v>219</v>
      </c>
      <c r="C26" s="210" t="s">
        <v>91</v>
      </c>
      <c r="D26" s="210" t="s">
        <v>175</v>
      </c>
      <c r="E26" s="210" t="s">
        <v>103</v>
      </c>
      <c r="F26" s="210" t="s">
        <v>104</v>
      </c>
      <c r="G26" s="211" t="s">
        <v>221</v>
      </c>
      <c r="H26" s="219">
        <v>33873802.689999998</v>
      </c>
      <c r="I26" s="213">
        <v>20967705.98</v>
      </c>
      <c r="J26" s="213">
        <v>12906096.710000001</v>
      </c>
      <c r="K26" s="214">
        <v>5213197.2699999996</v>
      </c>
      <c r="L26" s="214">
        <v>2606598.63</v>
      </c>
      <c r="M26" s="214">
        <v>2606598.63</v>
      </c>
      <c r="N26" s="214">
        <f t="shared" si="0"/>
        <v>10426394.529999999</v>
      </c>
      <c r="O26" s="213">
        <v>2479702.1800000002</v>
      </c>
      <c r="P26" s="215">
        <v>10426394.529999999</v>
      </c>
      <c r="Q26" s="212">
        <v>6051478.2699999996</v>
      </c>
      <c r="R26" s="213">
        <v>3747484.35</v>
      </c>
      <c r="S26" s="220">
        <v>1151996.96</v>
      </c>
      <c r="T26" s="220">
        <v>575998.48</v>
      </c>
      <c r="U26" s="220">
        <v>575998.48</v>
      </c>
      <c r="V26" s="220">
        <f t="shared" si="1"/>
        <v>2303993.92</v>
      </c>
      <c r="W26" s="215">
        <v>2303993.92</v>
      </c>
      <c r="X26" s="212">
        <v>9395125.0700000003</v>
      </c>
      <c r="Y26" s="213">
        <v>5628812.5300000003</v>
      </c>
      <c r="Z26" s="215">
        <v>3766312.54</v>
      </c>
      <c r="AA26" s="217">
        <v>18976403.170000002</v>
      </c>
      <c r="AB26" s="212">
        <v>18976403.170000002</v>
      </c>
      <c r="AC26" s="212">
        <v>2521787.59</v>
      </c>
      <c r="AD26" s="221">
        <v>2521787.59</v>
      </c>
      <c r="AE26" s="213">
        <v>1899757.04</v>
      </c>
      <c r="AF26" s="222">
        <v>1899757.04</v>
      </c>
      <c r="AG26" s="233">
        <v>1648237</v>
      </c>
      <c r="AH26" s="234"/>
      <c r="AI26" s="235">
        <v>1176634.01</v>
      </c>
      <c r="AJ26" s="231">
        <v>213602</v>
      </c>
      <c r="AK26" s="231">
        <v>2363.88</v>
      </c>
      <c r="AL26" s="232">
        <f t="shared" si="2"/>
        <v>3040836.8899999997</v>
      </c>
    </row>
    <row r="27" spans="1:38" x14ac:dyDescent="0.15">
      <c r="A27" s="209">
        <v>225</v>
      </c>
      <c r="B27" s="209" t="s">
        <v>219</v>
      </c>
      <c r="C27" s="210" t="s">
        <v>91</v>
      </c>
      <c r="D27" s="210" t="s">
        <v>175</v>
      </c>
      <c r="E27" s="210" t="s">
        <v>105</v>
      </c>
      <c r="F27" s="210" t="s">
        <v>106</v>
      </c>
      <c r="G27" s="211" t="s">
        <v>221</v>
      </c>
      <c r="H27" s="219">
        <v>67130369.989999995</v>
      </c>
      <c r="I27" s="213">
        <v>36166622.710000001</v>
      </c>
      <c r="J27" s="213">
        <v>30963747.280000001</v>
      </c>
      <c r="K27" s="214">
        <v>13538068.15</v>
      </c>
      <c r="L27" s="214">
        <v>6769034.0700000003</v>
      </c>
      <c r="M27" s="214">
        <v>6769034.0700000003</v>
      </c>
      <c r="N27" s="214">
        <f t="shared" si="0"/>
        <v>27076136.289999999</v>
      </c>
      <c r="O27" s="213">
        <v>3887610.99</v>
      </c>
      <c r="P27" s="215">
        <v>27076136.289999999</v>
      </c>
      <c r="Q27" s="212">
        <v>11926381.08</v>
      </c>
      <c r="R27" s="213">
        <v>6424616.5499999998</v>
      </c>
      <c r="S27" s="220">
        <v>2750882.27</v>
      </c>
      <c r="T27" s="220">
        <v>1375441.13</v>
      </c>
      <c r="U27" s="220">
        <v>1375441.13</v>
      </c>
      <c r="V27" s="220">
        <f t="shared" si="1"/>
        <v>5501764.5299999993</v>
      </c>
      <c r="W27" s="215">
        <v>5501764.5300000003</v>
      </c>
      <c r="X27" s="212">
        <v>23333356.370000001</v>
      </c>
      <c r="Y27" s="213">
        <v>11036611.74</v>
      </c>
      <c r="Z27" s="215">
        <v>12296744.630000001</v>
      </c>
      <c r="AA27" s="217">
        <v>48762256.439999998</v>
      </c>
      <c r="AB27" s="212">
        <v>48762256.439999998</v>
      </c>
      <c r="AC27" s="212">
        <v>4568057.8899999997</v>
      </c>
      <c r="AD27" s="221">
        <v>4568057.8899999997</v>
      </c>
      <c r="AE27" s="213">
        <v>4376241.5599999996</v>
      </c>
      <c r="AF27" s="222">
        <v>4376241.5599999996</v>
      </c>
      <c r="AG27" s="236"/>
      <c r="AH27" s="237"/>
      <c r="AI27" s="238"/>
      <c r="AJ27" s="226">
        <v>1327561</v>
      </c>
      <c r="AK27" s="226">
        <v>83206.09</v>
      </c>
      <c r="AL27" s="227">
        <f t="shared" si="2"/>
        <v>1410767.09</v>
      </c>
    </row>
    <row r="28" spans="1:38" x14ac:dyDescent="0.15">
      <c r="A28" s="209">
        <v>226</v>
      </c>
      <c r="B28" s="209" t="s">
        <v>219</v>
      </c>
      <c r="C28" s="210" t="s">
        <v>91</v>
      </c>
      <c r="D28" s="210" t="s">
        <v>175</v>
      </c>
      <c r="E28" s="210" t="s">
        <v>107</v>
      </c>
      <c r="F28" s="210" t="s">
        <v>108</v>
      </c>
      <c r="G28" s="211" t="s">
        <v>221</v>
      </c>
      <c r="H28" s="219">
        <v>38823219.850000001</v>
      </c>
      <c r="I28" s="213">
        <v>19198534.280000001</v>
      </c>
      <c r="J28" s="213">
        <v>19624685.57</v>
      </c>
      <c r="K28" s="214">
        <v>8348875.5999999996</v>
      </c>
      <c r="L28" s="214">
        <v>4174437.8</v>
      </c>
      <c r="M28" s="214">
        <v>4174437.8</v>
      </c>
      <c r="N28" s="214">
        <f t="shared" si="0"/>
        <v>16697751.199999999</v>
      </c>
      <c r="O28" s="213">
        <v>2926934.37</v>
      </c>
      <c r="P28" s="215">
        <v>16697751.199999999</v>
      </c>
      <c r="Q28" s="212">
        <v>6921624.3799999999</v>
      </c>
      <c r="R28" s="213">
        <v>3424257.44</v>
      </c>
      <c r="S28" s="220">
        <v>1748683.47</v>
      </c>
      <c r="T28" s="220">
        <v>874341.74</v>
      </c>
      <c r="U28" s="220">
        <v>874341.73</v>
      </c>
      <c r="V28" s="220">
        <f t="shared" si="1"/>
        <v>3497366.94</v>
      </c>
      <c r="W28" s="215">
        <v>3497366.94</v>
      </c>
      <c r="X28" s="212">
        <v>13567545.68</v>
      </c>
      <c r="Y28" s="213">
        <v>6470304.6299999999</v>
      </c>
      <c r="Z28" s="215">
        <v>7097241.0499999998</v>
      </c>
      <c r="AA28" s="217">
        <v>30219293.559999999</v>
      </c>
      <c r="AB28" s="212">
        <v>30219293.559999999</v>
      </c>
      <c r="AC28" s="212">
        <v>2742303.2</v>
      </c>
      <c r="AD28" s="221">
        <v>2742303.2</v>
      </c>
      <c r="AE28" s="213">
        <v>2196034.2599999998</v>
      </c>
      <c r="AF28" s="222">
        <v>2196034.2599999998</v>
      </c>
      <c r="AG28" s="233">
        <v>97422</v>
      </c>
      <c r="AH28" s="234"/>
      <c r="AI28" s="235">
        <v>395441.72</v>
      </c>
      <c r="AJ28" s="231">
        <v>531945</v>
      </c>
      <c r="AK28" s="231">
        <v>27170.04</v>
      </c>
      <c r="AL28" s="232">
        <f t="shared" si="2"/>
        <v>1051978.76</v>
      </c>
    </row>
    <row r="29" spans="1:38" x14ac:dyDescent="0.15">
      <c r="A29" s="209">
        <v>227</v>
      </c>
      <c r="B29" s="209" t="s">
        <v>219</v>
      </c>
      <c r="C29" s="210" t="s">
        <v>91</v>
      </c>
      <c r="D29" s="210" t="s">
        <v>175</v>
      </c>
      <c r="E29" s="210" t="s">
        <v>109</v>
      </c>
      <c r="F29" s="210" t="s">
        <v>110</v>
      </c>
      <c r="G29" s="211" t="s">
        <v>221</v>
      </c>
      <c r="H29" s="219">
        <v>37042118.200000003</v>
      </c>
      <c r="I29" s="213">
        <v>17376747.329999998</v>
      </c>
      <c r="J29" s="213">
        <v>19665370.870000001</v>
      </c>
      <c r="K29" s="214">
        <v>8617111.5399999991</v>
      </c>
      <c r="L29" s="214">
        <v>4308555.7699999996</v>
      </c>
      <c r="M29" s="214">
        <v>4308555.76</v>
      </c>
      <c r="N29" s="214">
        <f t="shared" si="0"/>
        <v>17234223.07</v>
      </c>
      <c r="O29" s="213">
        <v>2431147.7999999998</v>
      </c>
      <c r="P29" s="215">
        <v>17234223.07</v>
      </c>
      <c r="Q29" s="212">
        <v>6580706.4500000002</v>
      </c>
      <c r="R29" s="213">
        <v>3088272.12</v>
      </c>
      <c r="S29" s="220">
        <v>1746217.17</v>
      </c>
      <c r="T29" s="220">
        <v>873108.58</v>
      </c>
      <c r="U29" s="220">
        <v>873108.58</v>
      </c>
      <c r="V29" s="220">
        <f t="shared" si="1"/>
        <v>3492434.33</v>
      </c>
      <c r="W29" s="215">
        <v>3492434.33</v>
      </c>
      <c r="X29" s="212">
        <v>12390836.449999999</v>
      </c>
      <c r="Y29" s="213">
        <v>5618359.9100000001</v>
      </c>
      <c r="Z29" s="215">
        <v>6772476.54</v>
      </c>
      <c r="AA29" s="217">
        <v>29930281.739999998</v>
      </c>
      <c r="AB29" s="212">
        <v>29930281.739999998</v>
      </c>
      <c r="AC29" s="212">
        <v>2336426.4700000002</v>
      </c>
      <c r="AD29" s="221">
        <v>2336426.4700000002</v>
      </c>
      <c r="AE29" s="213">
        <v>1452254.08</v>
      </c>
      <c r="AF29" s="222">
        <v>1452254.08</v>
      </c>
      <c r="AG29" s="236">
        <v>506736</v>
      </c>
      <c r="AH29" s="237"/>
      <c r="AI29" s="238">
        <v>1567582.9</v>
      </c>
      <c r="AJ29" s="226">
        <v>451979</v>
      </c>
      <c r="AK29" s="226">
        <v>21135.59</v>
      </c>
      <c r="AL29" s="227">
        <f t="shared" si="2"/>
        <v>2547433.4899999998</v>
      </c>
    </row>
    <row r="30" spans="1:38" x14ac:dyDescent="0.15">
      <c r="A30" s="209">
        <v>228</v>
      </c>
      <c r="B30" s="209" t="s">
        <v>219</v>
      </c>
      <c r="C30" s="210" t="s">
        <v>91</v>
      </c>
      <c r="D30" s="210" t="s">
        <v>175</v>
      </c>
      <c r="E30" s="210" t="s">
        <v>111</v>
      </c>
      <c r="F30" s="210" t="s">
        <v>112</v>
      </c>
      <c r="G30" s="211" t="s">
        <v>221</v>
      </c>
      <c r="H30" s="219">
        <v>33228302.23</v>
      </c>
      <c r="I30" s="213">
        <v>16290275.83</v>
      </c>
      <c r="J30" s="213">
        <v>16938026.399999999</v>
      </c>
      <c r="K30" s="214">
        <v>7435110.1799999997</v>
      </c>
      <c r="L30" s="214">
        <v>3717555.09</v>
      </c>
      <c r="M30" s="214">
        <v>3717555.09</v>
      </c>
      <c r="N30" s="214">
        <f t="shared" si="0"/>
        <v>14870220.359999999</v>
      </c>
      <c r="O30" s="213">
        <v>2067806.04</v>
      </c>
      <c r="P30" s="215">
        <v>14870220.359999999</v>
      </c>
      <c r="Q30" s="212">
        <v>5909331.75</v>
      </c>
      <c r="R30" s="213">
        <v>2897067.34</v>
      </c>
      <c r="S30" s="220">
        <v>1506132.21</v>
      </c>
      <c r="T30" s="220">
        <v>753066.1</v>
      </c>
      <c r="U30" s="220">
        <v>753066.1</v>
      </c>
      <c r="V30" s="220">
        <f t="shared" si="1"/>
        <v>3012264.41</v>
      </c>
      <c r="W30" s="215">
        <v>3012264.41</v>
      </c>
      <c r="X30" s="212">
        <v>13286961.9</v>
      </c>
      <c r="Y30" s="213">
        <v>6270190.5499999998</v>
      </c>
      <c r="Z30" s="215">
        <v>7016771.3499999996</v>
      </c>
      <c r="AA30" s="217">
        <v>26967062.16</v>
      </c>
      <c r="AB30" s="212">
        <v>26967062.16</v>
      </c>
      <c r="AC30" s="212">
        <v>1995746.38</v>
      </c>
      <c r="AD30" s="221">
        <v>1995746.38</v>
      </c>
      <c r="AE30" s="213">
        <v>4077363.82</v>
      </c>
      <c r="AF30" s="222">
        <v>4077363.82</v>
      </c>
      <c r="AG30" s="233"/>
      <c r="AH30" s="234"/>
      <c r="AI30" s="235">
        <v>225630.63</v>
      </c>
      <c r="AJ30" s="231">
        <v>557512</v>
      </c>
      <c r="AK30" s="231">
        <v>31100.49</v>
      </c>
      <c r="AL30" s="232">
        <f t="shared" si="2"/>
        <v>814243.12</v>
      </c>
    </row>
    <row r="31" spans="1:38" x14ac:dyDescent="0.15">
      <c r="A31" s="209">
        <v>229</v>
      </c>
      <c r="B31" s="209" t="s">
        <v>219</v>
      </c>
      <c r="C31" s="210" t="s">
        <v>91</v>
      </c>
      <c r="D31" s="210" t="s">
        <v>175</v>
      </c>
      <c r="E31" s="210" t="s">
        <v>113</v>
      </c>
      <c r="F31" s="210" t="s">
        <v>114</v>
      </c>
      <c r="G31" s="211" t="s">
        <v>221</v>
      </c>
      <c r="H31" s="219">
        <v>36539125.729999997</v>
      </c>
      <c r="I31" s="213">
        <v>18362786.84</v>
      </c>
      <c r="J31" s="213">
        <v>18176338.890000001</v>
      </c>
      <c r="K31" s="214">
        <v>8171276.21</v>
      </c>
      <c r="L31" s="214">
        <v>4085638.11</v>
      </c>
      <c r="M31" s="214">
        <v>4085638.1</v>
      </c>
      <c r="N31" s="214">
        <f t="shared" si="0"/>
        <v>16342552.42</v>
      </c>
      <c r="O31" s="213">
        <v>1833786.47</v>
      </c>
      <c r="P31" s="215">
        <v>16342552.42</v>
      </c>
      <c r="Q31" s="212">
        <v>6499687.8899999997</v>
      </c>
      <c r="R31" s="213">
        <v>3267492.08</v>
      </c>
      <c r="S31" s="220">
        <v>1616097.91</v>
      </c>
      <c r="T31" s="220">
        <v>808048.95</v>
      </c>
      <c r="U31" s="220">
        <v>808048.95</v>
      </c>
      <c r="V31" s="220">
        <f t="shared" si="1"/>
        <v>3232195.8099999996</v>
      </c>
      <c r="W31" s="215">
        <v>3232195.81</v>
      </c>
      <c r="X31" s="212">
        <v>9082738.2899999991</v>
      </c>
      <c r="Y31" s="213">
        <v>4302197.91</v>
      </c>
      <c r="Z31" s="215">
        <v>4780540.38</v>
      </c>
      <c r="AA31" s="217">
        <v>26189075.079999998</v>
      </c>
      <c r="AB31" s="212">
        <v>26189075.079999998</v>
      </c>
      <c r="AC31" s="212">
        <v>1508270.53</v>
      </c>
      <c r="AD31" s="221">
        <v>1508270.53</v>
      </c>
      <c r="AE31" s="213">
        <v>7542172.0800000001</v>
      </c>
      <c r="AF31" s="222">
        <v>7542172.0800000001</v>
      </c>
      <c r="AG31" s="236">
        <v>831190</v>
      </c>
      <c r="AH31" s="237"/>
      <c r="AI31" s="238">
        <v>1505107.27</v>
      </c>
      <c r="AJ31" s="226">
        <v>274321</v>
      </c>
      <c r="AK31" s="226">
        <v>10999.9</v>
      </c>
      <c r="AL31" s="227">
        <f t="shared" si="2"/>
        <v>2621618.17</v>
      </c>
    </row>
    <row r="32" spans="1:38" x14ac:dyDescent="0.15">
      <c r="A32" s="209">
        <v>230</v>
      </c>
      <c r="B32" s="209" t="s">
        <v>219</v>
      </c>
      <c r="C32" s="210" t="s">
        <v>91</v>
      </c>
      <c r="D32" s="210" t="s">
        <v>175</v>
      </c>
      <c r="E32" s="210" t="s">
        <v>115</v>
      </c>
      <c r="F32" s="210" t="s">
        <v>116</v>
      </c>
      <c r="G32" s="211" t="s">
        <v>221</v>
      </c>
      <c r="H32" s="219">
        <v>54175087.460000001</v>
      </c>
      <c r="I32" s="213">
        <v>21197418.940000001</v>
      </c>
      <c r="J32" s="213">
        <v>32977668.52</v>
      </c>
      <c r="K32" s="214">
        <v>14685659.83</v>
      </c>
      <c r="L32" s="214">
        <v>7342829.9100000001</v>
      </c>
      <c r="M32" s="214">
        <v>7342829.9100000001</v>
      </c>
      <c r="N32" s="214">
        <f t="shared" si="0"/>
        <v>29371319.650000002</v>
      </c>
      <c r="O32" s="213">
        <v>3606348.87</v>
      </c>
      <c r="P32" s="215">
        <v>29371319.649999999</v>
      </c>
      <c r="Q32" s="212">
        <v>9623646.8100000005</v>
      </c>
      <c r="R32" s="213">
        <v>3764984.14</v>
      </c>
      <c r="S32" s="220">
        <v>2929331.34</v>
      </c>
      <c r="T32" s="220">
        <v>1464665.67</v>
      </c>
      <c r="U32" s="220">
        <v>1464665.66</v>
      </c>
      <c r="V32" s="220">
        <f t="shared" si="1"/>
        <v>5858662.6699999999</v>
      </c>
      <c r="W32" s="215">
        <v>5858662.6699999999</v>
      </c>
      <c r="X32" s="212">
        <v>17038094.949999999</v>
      </c>
      <c r="Y32" s="213">
        <v>6050645.8499999996</v>
      </c>
      <c r="Z32" s="215">
        <v>10987449.1</v>
      </c>
      <c r="AA32" s="217">
        <v>49823780.289999999</v>
      </c>
      <c r="AB32" s="212">
        <v>49508424.369999997</v>
      </c>
      <c r="AC32" s="212">
        <v>3474791.68</v>
      </c>
      <c r="AD32" s="221">
        <v>3474791.68</v>
      </c>
      <c r="AE32" s="213">
        <v>9650233.2400000002</v>
      </c>
      <c r="AF32" s="222">
        <v>9650233.2400000002</v>
      </c>
      <c r="AG32" s="233">
        <v>720064</v>
      </c>
      <c r="AH32" s="234"/>
      <c r="AI32" s="235">
        <v>2217138.52</v>
      </c>
      <c r="AJ32" s="231">
        <v>613320</v>
      </c>
      <c r="AK32" s="231">
        <v>34757.51</v>
      </c>
      <c r="AL32" s="232">
        <f t="shared" si="2"/>
        <v>3585280.03</v>
      </c>
    </row>
    <row r="33" spans="1:38" x14ac:dyDescent="0.15">
      <c r="A33" s="209">
        <v>231</v>
      </c>
      <c r="B33" s="209" t="s">
        <v>219</v>
      </c>
      <c r="C33" s="210" t="s">
        <v>91</v>
      </c>
      <c r="D33" s="210" t="s">
        <v>175</v>
      </c>
      <c r="E33" s="210" t="s">
        <v>117</v>
      </c>
      <c r="F33" s="210" t="s">
        <v>118</v>
      </c>
      <c r="G33" s="211" t="s">
        <v>221</v>
      </c>
      <c r="H33" s="219">
        <v>22885277.09</v>
      </c>
      <c r="I33" s="213">
        <v>11940967.800000001</v>
      </c>
      <c r="J33" s="213">
        <v>10944309.289999999</v>
      </c>
      <c r="K33" s="214">
        <v>4939009.16</v>
      </c>
      <c r="L33" s="214">
        <v>2469504.58</v>
      </c>
      <c r="M33" s="214">
        <v>2469504.5699999998</v>
      </c>
      <c r="N33" s="214">
        <f t="shared" si="0"/>
        <v>9878018.3100000005</v>
      </c>
      <c r="O33" s="213">
        <v>1066290.98</v>
      </c>
      <c r="P33" s="215">
        <v>9878018.3100000005</v>
      </c>
      <c r="Q33" s="212">
        <v>4088788.27</v>
      </c>
      <c r="R33" s="213">
        <v>2133398.9900000002</v>
      </c>
      <c r="S33" s="220">
        <v>977694.64</v>
      </c>
      <c r="T33" s="220">
        <v>488847.32</v>
      </c>
      <c r="U33" s="220">
        <v>488847.32</v>
      </c>
      <c r="V33" s="220">
        <f t="shared" si="1"/>
        <v>1955389.28</v>
      </c>
      <c r="W33" s="215">
        <v>1955389.28</v>
      </c>
      <c r="X33" s="212">
        <v>5403685.2800000003</v>
      </c>
      <c r="Y33" s="213">
        <v>2777126.01</v>
      </c>
      <c r="Z33" s="215">
        <v>2626559.27</v>
      </c>
      <c r="AA33" s="217">
        <v>15526257.84</v>
      </c>
      <c r="AB33" s="212">
        <v>15526257.84</v>
      </c>
      <c r="AC33" s="212">
        <v>1023098.16</v>
      </c>
      <c r="AD33" s="221">
        <v>1023098.16</v>
      </c>
      <c r="AE33" s="213">
        <v>813957.97</v>
      </c>
      <c r="AF33" s="222">
        <v>813957.97</v>
      </c>
      <c r="AG33" s="236">
        <v>243788</v>
      </c>
      <c r="AH33" s="237"/>
      <c r="AI33" s="238">
        <v>888173.42</v>
      </c>
      <c r="AJ33" s="226">
        <v>147466</v>
      </c>
      <c r="AK33" s="226">
        <v>6706.89</v>
      </c>
      <c r="AL33" s="227">
        <f t="shared" si="2"/>
        <v>1286134.3099999998</v>
      </c>
    </row>
    <row r="34" spans="1:38" x14ac:dyDescent="0.15">
      <c r="A34" s="209">
        <v>232</v>
      </c>
      <c r="B34" s="209" t="s">
        <v>219</v>
      </c>
      <c r="C34" s="210" t="s">
        <v>91</v>
      </c>
      <c r="D34" s="210" t="s">
        <v>175</v>
      </c>
      <c r="E34" s="210" t="s">
        <v>119</v>
      </c>
      <c r="F34" s="210" t="s">
        <v>120</v>
      </c>
      <c r="G34" s="211" t="s">
        <v>221</v>
      </c>
      <c r="H34" s="219">
        <v>42164123.329999998</v>
      </c>
      <c r="I34" s="213">
        <v>21059304.699999999</v>
      </c>
      <c r="J34" s="213">
        <v>21104818.629999999</v>
      </c>
      <c r="K34" s="214">
        <v>9006090.4900000002</v>
      </c>
      <c r="L34" s="214">
        <v>4503045.24</v>
      </c>
      <c r="M34" s="214">
        <v>4503045.24</v>
      </c>
      <c r="N34" s="214">
        <f t="shared" si="0"/>
        <v>18012180.969999999</v>
      </c>
      <c r="O34" s="213">
        <v>3092637.66</v>
      </c>
      <c r="P34" s="215">
        <v>18012180.969999999</v>
      </c>
      <c r="Q34" s="212">
        <v>7490097.4299999997</v>
      </c>
      <c r="R34" s="213">
        <v>3742659.27</v>
      </c>
      <c r="S34" s="220">
        <v>1873719.08</v>
      </c>
      <c r="T34" s="220">
        <v>936859.54</v>
      </c>
      <c r="U34" s="220">
        <v>936859.54</v>
      </c>
      <c r="V34" s="220">
        <f t="shared" si="1"/>
        <v>3747438.16</v>
      </c>
      <c r="W34" s="215">
        <v>3747438.16</v>
      </c>
      <c r="X34" s="212">
        <v>12363890.27</v>
      </c>
      <c r="Y34" s="213">
        <v>5626160.1399999997</v>
      </c>
      <c r="Z34" s="215">
        <v>6737730.1299999999</v>
      </c>
      <c r="AA34" s="217">
        <v>31589986.920000002</v>
      </c>
      <c r="AB34" s="212">
        <v>31589986.920000002</v>
      </c>
      <c r="AC34" s="212">
        <v>2934145.5</v>
      </c>
      <c r="AD34" s="221">
        <v>2934145.5</v>
      </c>
      <c r="AE34" s="213">
        <v>2041764.88</v>
      </c>
      <c r="AF34" s="222">
        <v>2041764.88</v>
      </c>
      <c r="AG34" s="233"/>
      <c r="AH34" s="234"/>
      <c r="AI34" s="235">
        <v>235727.19</v>
      </c>
      <c r="AJ34" s="231">
        <v>487045</v>
      </c>
      <c r="AK34" s="231">
        <v>28807.97</v>
      </c>
      <c r="AL34" s="232">
        <f t="shared" si="2"/>
        <v>751580.15999999992</v>
      </c>
    </row>
    <row r="35" spans="1:38" x14ac:dyDescent="0.15">
      <c r="A35" s="209">
        <v>233</v>
      </c>
      <c r="B35" s="209" t="s">
        <v>219</v>
      </c>
      <c r="C35" s="210" t="s">
        <v>91</v>
      </c>
      <c r="D35" s="210" t="s">
        <v>175</v>
      </c>
      <c r="E35" s="210" t="s">
        <v>121</v>
      </c>
      <c r="F35" s="210" t="s">
        <v>122</v>
      </c>
      <c r="G35" s="211" t="s">
        <v>221</v>
      </c>
      <c r="H35" s="219">
        <v>25044327.449999999</v>
      </c>
      <c r="I35" s="213">
        <v>15404230.640000001</v>
      </c>
      <c r="J35" s="213">
        <v>9640096.8100000005</v>
      </c>
      <c r="K35" s="214">
        <v>4284448.05</v>
      </c>
      <c r="L35" s="214">
        <v>2142224.0299999998</v>
      </c>
      <c r="M35" s="214">
        <v>2142224.02</v>
      </c>
      <c r="N35" s="214">
        <f t="shared" si="0"/>
        <v>8568896.0999999996</v>
      </c>
      <c r="O35" s="213">
        <v>1071200.71</v>
      </c>
      <c r="P35" s="215">
        <v>8568896.0999999996</v>
      </c>
      <c r="Q35" s="212">
        <v>4464160.17</v>
      </c>
      <c r="R35" s="213">
        <v>2746164.28</v>
      </c>
      <c r="S35" s="220">
        <v>858997.95</v>
      </c>
      <c r="T35" s="220">
        <v>429498.97</v>
      </c>
      <c r="U35" s="220">
        <v>429498.97</v>
      </c>
      <c r="V35" s="220">
        <f t="shared" si="1"/>
        <v>1717995.89</v>
      </c>
      <c r="W35" s="215">
        <v>1717995.89</v>
      </c>
      <c r="X35" s="212">
        <v>6646814.9100000001</v>
      </c>
      <c r="Y35" s="213">
        <v>4013965.71</v>
      </c>
      <c r="Z35" s="215">
        <v>2632849.2000000002</v>
      </c>
      <c r="AA35" s="217">
        <v>13990941.9</v>
      </c>
      <c r="AB35" s="212">
        <v>13990941.9</v>
      </c>
      <c r="AC35" s="212">
        <v>3845499.05</v>
      </c>
      <c r="AD35" s="221">
        <v>3845499.05</v>
      </c>
      <c r="AE35" s="213">
        <v>927790.34</v>
      </c>
      <c r="AF35" s="222">
        <v>927790.34</v>
      </c>
      <c r="AG35" s="236">
        <v>589813</v>
      </c>
      <c r="AH35" s="237">
        <v>1655337</v>
      </c>
      <c r="AI35" s="238">
        <v>762116.64</v>
      </c>
      <c r="AJ35" s="226">
        <v>209804</v>
      </c>
      <c r="AK35" s="226">
        <v>5048.05</v>
      </c>
      <c r="AL35" s="227">
        <f t="shared" si="2"/>
        <v>3222118.69</v>
      </c>
    </row>
    <row r="36" spans="1:38" x14ac:dyDescent="0.15">
      <c r="A36" s="209">
        <v>234</v>
      </c>
      <c r="B36" s="209" t="s">
        <v>219</v>
      </c>
      <c r="C36" s="210" t="s">
        <v>91</v>
      </c>
      <c r="D36" s="210" t="s">
        <v>175</v>
      </c>
      <c r="E36" s="210" t="s">
        <v>123</v>
      </c>
      <c r="F36" s="210" t="s">
        <v>124</v>
      </c>
      <c r="G36" s="211" t="s">
        <v>221</v>
      </c>
      <c r="H36" s="219">
        <v>19895794.41</v>
      </c>
      <c r="I36" s="213">
        <v>10836865.23</v>
      </c>
      <c r="J36" s="213">
        <v>9058929.1799999997</v>
      </c>
      <c r="K36" s="214">
        <v>4241504.22</v>
      </c>
      <c r="L36" s="214">
        <v>2120752.11</v>
      </c>
      <c r="M36" s="214">
        <v>2120752.1</v>
      </c>
      <c r="N36" s="214">
        <f t="shared" si="0"/>
        <v>8483008.4299999997</v>
      </c>
      <c r="O36" s="213">
        <v>575920.75</v>
      </c>
      <c r="P36" s="215">
        <v>8483008.4299999997</v>
      </c>
      <c r="Q36" s="212">
        <v>3578794.78</v>
      </c>
      <c r="R36" s="213">
        <v>1950114.32</v>
      </c>
      <c r="S36" s="220">
        <v>814340.23</v>
      </c>
      <c r="T36" s="220">
        <v>407170.12</v>
      </c>
      <c r="U36" s="220">
        <v>407170.11</v>
      </c>
      <c r="V36" s="220">
        <f t="shared" si="1"/>
        <v>1628680.46</v>
      </c>
      <c r="W36" s="215">
        <v>1628680.46</v>
      </c>
      <c r="X36" s="212">
        <v>8547946.5600000005</v>
      </c>
      <c r="Y36" s="213">
        <v>4593718.49</v>
      </c>
      <c r="Z36" s="215">
        <v>3954228.07</v>
      </c>
      <c r="AA36" s="217">
        <v>14641837.710000001</v>
      </c>
      <c r="AB36" s="212">
        <v>14641837.710000001</v>
      </c>
      <c r="AC36" s="212">
        <v>571630.14</v>
      </c>
      <c r="AD36" s="221">
        <v>571630.14</v>
      </c>
      <c r="AE36" s="213">
        <v>346019.1</v>
      </c>
      <c r="AF36" s="222">
        <v>346019.1</v>
      </c>
      <c r="AG36" s="233">
        <v>2174825</v>
      </c>
      <c r="AH36" s="234"/>
      <c r="AI36" s="235">
        <v>1623817.07</v>
      </c>
      <c r="AJ36" s="231">
        <v>155586</v>
      </c>
      <c r="AK36" s="231"/>
      <c r="AL36" s="232">
        <f>SUM(AG36:AK36)</f>
        <v>3954228.0700000003</v>
      </c>
    </row>
    <row r="37" spans="1:38" x14ac:dyDescent="0.15">
      <c r="A37" s="209"/>
      <c r="B37" s="209"/>
      <c r="C37" s="210"/>
      <c r="D37" s="210"/>
      <c r="E37" s="210"/>
      <c r="F37" s="210"/>
      <c r="G37" s="211"/>
      <c r="H37" s="239">
        <f>SUM(H21:H36)</f>
        <v>711119350.45000017</v>
      </c>
      <c r="I37" s="239">
        <f t="shared" ref="I37:AE37" si="3">SUM(I21:I36)</f>
        <v>391564254.95999998</v>
      </c>
      <c r="J37" s="239">
        <f t="shared" si="3"/>
        <v>319555095.49000001</v>
      </c>
      <c r="K37" s="240">
        <f>SUM(K21:K36)</f>
        <v>142777547.79000002</v>
      </c>
      <c r="L37" s="240">
        <f>SUM(L21:L36)</f>
        <v>71388773.889999986</v>
      </c>
      <c r="M37" s="240">
        <f>SUM(M21:M36)</f>
        <v>71388773.809999987</v>
      </c>
      <c r="N37" s="214">
        <f t="shared" si="0"/>
        <v>285555095.49000001</v>
      </c>
      <c r="O37" s="239">
        <f t="shared" si="3"/>
        <v>34000000</v>
      </c>
      <c r="P37" s="239">
        <f t="shared" si="3"/>
        <v>285555095.48999995</v>
      </c>
      <c r="Q37" s="239">
        <f t="shared" si="3"/>
        <v>126522713.35000001</v>
      </c>
      <c r="R37" s="239">
        <f t="shared" si="3"/>
        <v>69669881.689999983</v>
      </c>
      <c r="S37" s="220">
        <f>SUM(S21:S36)</f>
        <v>28426415.869999997</v>
      </c>
      <c r="T37" s="220">
        <f>SUM(T21:T36)</f>
        <v>14213207.909999996</v>
      </c>
      <c r="U37" s="220">
        <f>SUM(U21:U36)</f>
        <v>14213207.879999997</v>
      </c>
      <c r="V37" s="220">
        <f t="shared" si="1"/>
        <v>56852831.659999989</v>
      </c>
      <c r="W37" s="239">
        <f t="shared" si="3"/>
        <v>56852831.660000004</v>
      </c>
      <c r="X37" s="239">
        <f t="shared" si="3"/>
        <v>547496288.1099999</v>
      </c>
      <c r="Y37" s="239">
        <f t="shared" si="3"/>
        <v>293467523.71000004</v>
      </c>
      <c r="Z37" s="239">
        <f t="shared" si="3"/>
        <v>254028764.39999998</v>
      </c>
      <c r="AA37" s="239">
        <f t="shared" si="3"/>
        <v>630436691.55000007</v>
      </c>
      <c r="AB37" s="239">
        <f t="shared" si="3"/>
        <v>623840408.08000004</v>
      </c>
      <c r="AC37" s="239">
        <f t="shared" si="3"/>
        <v>50067983.530000001</v>
      </c>
      <c r="AD37" s="221">
        <f>SUM(AD21:AD36)</f>
        <v>50067983.530000001</v>
      </c>
      <c r="AE37" s="239">
        <f t="shared" si="3"/>
        <v>47266682.400000006</v>
      </c>
      <c r="AF37" s="222">
        <f>SUM(AF21:AF36)</f>
        <v>47266682.400000006</v>
      </c>
      <c r="AG37" s="236">
        <f>SUM(AG21:AG36)</f>
        <v>9847838</v>
      </c>
      <c r="AH37" s="236">
        <f t="shared" ref="AH37:AK37" si="4">SUM(AH21:AH36)</f>
        <v>4976346</v>
      </c>
      <c r="AI37" s="236">
        <f t="shared" si="4"/>
        <v>12363906.17</v>
      </c>
      <c r="AJ37" s="236">
        <f t="shared" si="4"/>
        <v>22305138</v>
      </c>
      <c r="AK37" s="236">
        <f t="shared" si="4"/>
        <v>956972.85</v>
      </c>
      <c r="AL37" s="227">
        <f>SUM(AG37:AK37)</f>
        <v>50450201.020000003</v>
      </c>
    </row>
    <row r="38" spans="1:38" hidden="1" x14ac:dyDescent="0.15">
      <c r="A38" s="209">
        <v>235</v>
      </c>
      <c r="B38" s="209" t="s">
        <v>219</v>
      </c>
      <c r="C38" s="210" t="s">
        <v>227</v>
      </c>
      <c r="D38" s="210" t="s">
        <v>228</v>
      </c>
      <c r="E38" s="210" t="s">
        <v>229</v>
      </c>
      <c r="F38" s="210" t="s">
        <v>230</v>
      </c>
      <c r="G38" s="211" t="s">
        <v>221</v>
      </c>
      <c r="H38" s="212">
        <v>58760819.210000001</v>
      </c>
      <c r="I38" s="213">
        <v>50751107.090000004</v>
      </c>
      <c r="J38" s="213">
        <v>8009712.1200000001</v>
      </c>
      <c r="K38" s="213"/>
      <c r="L38" s="213"/>
      <c r="M38" s="213"/>
      <c r="N38" s="214">
        <f t="shared" si="0"/>
        <v>0</v>
      </c>
      <c r="O38" s="213">
        <v>0</v>
      </c>
      <c r="P38" s="215">
        <v>8009712.1200000001</v>
      </c>
      <c r="Q38" s="212">
        <v>10227380.640000001</v>
      </c>
      <c r="R38" s="213">
        <v>8841482.2400000002</v>
      </c>
      <c r="S38" s="216"/>
      <c r="T38" s="216"/>
      <c r="U38" s="216"/>
      <c r="V38" s="216"/>
      <c r="W38" s="215">
        <v>1385898.4</v>
      </c>
      <c r="X38" s="212">
        <v>135343390.78</v>
      </c>
      <c r="Y38" s="213">
        <v>106913667.52</v>
      </c>
      <c r="Z38" s="215">
        <v>28429723.260000002</v>
      </c>
      <c r="AA38" s="217">
        <v>37825333.780000001</v>
      </c>
      <c r="AB38" s="212">
        <v>37825333.780000001</v>
      </c>
      <c r="AC38" s="212">
        <v>1805130.46</v>
      </c>
      <c r="AD38" s="218"/>
      <c r="AE38" s="213">
        <v>1908178.63</v>
      </c>
      <c r="AF38" s="182"/>
    </row>
    <row r="39" spans="1:38" hidden="1" x14ac:dyDescent="0.15">
      <c r="A39" s="209">
        <v>236</v>
      </c>
      <c r="B39" s="209" t="s">
        <v>219</v>
      </c>
      <c r="C39" s="210" t="s">
        <v>227</v>
      </c>
      <c r="D39" s="210" t="s">
        <v>228</v>
      </c>
      <c r="E39" s="210" t="s">
        <v>231</v>
      </c>
      <c r="F39" s="210" t="s">
        <v>232</v>
      </c>
      <c r="G39" s="211" t="s">
        <v>221</v>
      </c>
      <c r="H39" s="212">
        <v>27968068.940000001</v>
      </c>
      <c r="I39" s="213">
        <v>14595742.460000001</v>
      </c>
      <c r="J39" s="213">
        <v>13372326.48</v>
      </c>
      <c r="K39" s="213"/>
      <c r="L39" s="213"/>
      <c r="M39" s="213"/>
      <c r="N39" s="214">
        <f t="shared" si="0"/>
        <v>0</v>
      </c>
      <c r="O39" s="213">
        <v>0</v>
      </c>
      <c r="P39" s="215">
        <v>13372326.48</v>
      </c>
      <c r="Q39" s="212">
        <v>4898169.1900000004</v>
      </c>
      <c r="R39" s="213">
        <v>2556951.9</v>
      </c>
      <c r="S39" s="216"/>
      <c r="T39" s="216"/>
      <c r="U39" s="216"/>
      <c r="V39" s="216"/>
      <c r="W39" s="215">
        <v>2341217.29</v>
      </c>
      <c r="X39" s="212">
        <v>11340277.5</v>
      </c>
      <c r="Y39" s="213">
        <v>5800195.1900000004</v>
      </c>
      <c r="Z39" s="215">
        <v>5540082.3099999996</v>
      </c>
      <c r="AA39" s="217">
        <v>21253626.079999998</v>
      </c>
      <c r="AB39" s="212">
        <v>21253626.079999998</v>
      </c>
      <c r="AC39" s="212">
        <v>771917.2</v>
      </c>
      <c r="AD39" s="218"/>
      <c r="AE39" s="213">
        <v>761351.05</v>
      </c>
      <c r="AF39" s="182"/>
    </row>
    <row r="40" spans="1:38" hidden="1" x14ac:dyDescent="0.15">
      <c r="A40" s="209">
        <v>237</v>
      </c>
      <c r="B40" s="209" t="s">
        <v>219</v>
      </c>
      <c r="C40" s="210" t="s">
        <v>227</v>
      </c>
      <c r="D40" s="210" t="s">
        <v>228</v>
      </c>
      <c r="E40" s="210" t="s">
        <v>233</v>
      </c>
      <c r="F40" s="210" t="s">
        <v>234</v>
      </c>
      <c r="G40" s="211" t="s">
        <v>221</v>
      </c>
      <c r="H40" s="212">
        <v>34059348.039999999</v>
      </c>
      <c r="I40" s="213">
        <v>20656243.75</v>
      </c>
      <c r="J40" s="213">
        <v>13403104.289999999</v>
      </c>
      <c r="K40" s="213"/>
      <c r="L40" s="213"/>
      <c r="M40" s="213"/>
      <c r="N40" s="214">
        <f t="shared" si="0"/>
        <v>0</v>
      </c>
      <c r="O40" s="213">
        <v>0</v>
      </c>
      <c r="P40" s="215">
        <v>13403104.289999999</v>
      </c>
      <c r="Q40" s="212">
        <v>5939818.1600000001</v>
      </c>
      <c r="R40" s="213">
        <v>3600980.47</v>
      </c>
      <c r="S40" s="216"/>
      <c r="T40" s="216"/>
      <c r="U40" s="216"/>
      <c r="V40" s="216"/>
      <c r="W40" s="215">
        <v>2338837.69</v>
      </c>
      <c r="X40" s="212">
        <v>12945938.789999999</v>
      </c>
      <c r="Y40" s="213">
        <v>7609859.6200000001</v>
      </c>
      <c r="Z40" s="215">
        <v>5336079.17</v>
      </c>
      <c r="AA40" s="217">
        <v>21078021.149999999</v>
      </c>
      <c r="AB40" s="212">
        <v>21078021.149999999</v>
      </c>
      <c r="AC40" s="212">
        <v>2075117.1</v>
      </c>
      <c r="AD40" s="218"/>
      <c r="AE40" s="213">
        <v>908512.18</v>
      </c>
      <c r="AF40" s="182"/>
    </row>
    <row r="41" spans="1:38" hidden="1" x14ac:dyDescent="0.15">
      <c r="A41" s="209">
        <v>238</v>
      </c>
      <c r="B41" s="209" t="s">
        <v>219</v>
      </c>
      <c r="C41" s="210" t="s">
        <v>227</v>
      </c>
      <c r="D41" s="210" t="s">
        <v>228</v>
      </c>
      <c r="E41" s="210" t="s">
        <v>235</v>
      </c>
      <c r="F41" s="210" t="s">
        <v>236</v>
      </c>
      <c r="G41" s="211" t="s">
        <v>221</v>
      </c>
      <c r="H41" s="212">
        <v>50732167.479999997</v>
      </c>
      <c r="I41" s="213">
        <v>26954871.309999999</v>
      </c>
      <c r="J41" s="213">
        <v>23777296.170000002</v>
      </c>
      <c r="K41" s="213"/>
      <c r="L41" s="213"/>
      <c r="M41" s="213"/>
      <c r="N41" s="214">
        <f t="shared" si="0"/>
        <v>0</v>
      </c>
      <c r="O41" s="213">
        <v>0</v>
      </c>
      <c r="P41" s="215">
        <v>23777296.170000002</v>
      </c>
      <c r="Q41" s="212">
        <v>8819271.6600000001</v>
      </c>
      <c r="R41" s="213">
        <v>4685636.4400000004</v>
      </c>
      <c r="S41" s="216"/>
      <c r="T41" s="216"/>
      <c r="U41" s="216"/>
      <c r="V41" s="216"/>
      <c r="W41" s="215">
        <v>4133635.22</v>
      </c>
      <c r="X41" s="212">
        <v>18891435.469999999</v>
      </c>
      <c r="Y41" s="213">
        <v>9898822.3599999994</v>
      </c>
      <c r="Z41" s="215">
        <v>8992613.1099999994</v>
      </c>
      <c r="AA41" s="217">
        <v>36903544.5</v>
      </c>
      <c r="AB41" s="212">
        <v>36903544.5</v>
      </c>
      <c r="AC41" s="212">
        <v>1476000.64</v>
      </c>
      <c r="AD41" s="218"/>
      <c r="AE41" s="213">
        <v>2125396.1800000002</v>
      </c>
      <c r="AF41" s="182"/>
    </row>
    <row r="42" spans="1:38" hidden="1" x14ac:dyDescent="0.15">
      <c r="A42" s="209">
        <v>239</v>
      </c>
      <c r="B42" s="209" t="s">
        <v>219</v>
      </c>
      <c r="C42" s="210" t="s">
        <v>227</v>
      </c>
      <c r="D42" s="210" t="s">
        <v>228</v>
      </c>
      <c r="E42" s="210" t="s">
        <v>237</v>
      </c>
      <c r="F42" s="210" t="s">
        <v>238</v>
      </c>
      <c r="G42" s="211" t="s">
        <v>221</v>
      </c>
      <c r="H42" s="212">
        <v>35879604.93</v>
      </c>
      <c r="I42" s="213">
        <v>17808033.02</v>
      </c>
      <c r="J42" s="213">
        <v>18071571.91</v>
      </c>
      <c r="K42" s="213"/>
      <c r="L42" s="213"/>
      <c r="M42" s="213"/>
      <c r="N42" s="214">
        <f t="shared" si="0"/>
        <v>0</v>
      </c>
      <c r="O42" s="213">
        <v>0</v>
      </c>
      <c r="P42" s="215">
        <v>18071571.91</v>
      </c>
      <c r="Q42" s="212">
        <v>6227710.7800000003</v>
      </c>
      <c r="R42" s="213">
        <v>3091175.74</v>
      </c>
      <c r="S42" s="216"/>
      <c r="T42" s="216"/>
      <c r="U42" s="216"/>
      <c r="V42" s="216"/>
      <c r="W42" s="215">
        <v>3136535.04</v>
      </c>
      <c r="X42" s="212">
        <v>11518212.42</v>
      </c>
      <c r="Y42" s="213">
        <v>5589015.2699999996</v>
      </c>
      <c r="Z42" s="215">
        <v>5929197.1500000004</v>
      </c>
      <c r="AA42" s="217">
        <v>27137304.100000001</v>
      </c>
      <c r="AB42" s="212">
        <v>27137304.100000001</v>
      </c>
      <c r="AC42" s="212">
        <v>2201052.64</v>
      </c>
      <c r="AD42" s="218"/>
      <c r="AE42" s="213">
        <v>621706.72</v>
      </c>
      <c r="AF42" s="182"/>
    </row>
    <row r="43" spans="1:38" hidden="1" x14ac:dyDescent="0.15">
      <c r="A43" s="209">
        <v>240</v>
      </c>
      <c r="B43" s="209" t="s">
        <v>219</v>
      </c>
      <c r="C43" s="210" t="s">
        <v>227</v>
      </c>
      <c r="D43" s="210" t="s">
        <v>228</v>
      </c>
      <c r="E43" s="210" t="s">
        <v>239</v>
      </c>
      <c r="F43" s="210" t="s">
        <v>240</v>
      </c>
      <c r="G43" s="211" t="s">
        <v>221</v>
      </c>
      <c r="H43" s="212">
        <v>58027225.520000003</v>
      </c>
      <c r="I43" s="213">
        <v>33279319.68</v>
      </c>
      <c r="J43" s="213">
        <v>24747905.84</v>
      </c>
      <c r="K43" s="213"/>
      <c r="L43" s="213"/>
      <c r="M43" s="213"/>
      <c r="N43" s="214">
        <f t="shared" si="0"/>
        <v>0</v>
      </c>
      <c r="O43" s="213">
        <v>0</v>
      </c>
      <c r="P43" s="215">
        <v>24747905.84</v>
      </c>
      <c r="Q43" s="212">
        <v>10064618.82</v>
      </c>
      <c r="R43" s="213">
        <v>5772658.3700000001</v>
      </c>
      <c r="S43" s="216"/>
      <c r="T43" s="216"/>
      <c r="U43" s="216"/>
      <c r="V43" s="216"/>
      <c r="W43" s="215">
        <v>4291960.45</v>
      </c>
      <c r="X43" s="212">
        <v>30037879.5</v>
      </c>
      <c r="Y43" s="213">
        <v>16776439.470000001</v>
      </c>
      <c r="Z43" s="215">
        <v>13261440.029999999</v>
      </c>
      <c r="AA43" s="217">
        <v>42301306.32</v>
      </c>
      <c r="AB43" s="212">
        <v>38806837.079999998</v>
      </c>
      <c r="AC43" s="212">
        <v>3783730.66</v>
      </c>
      <c r="AD43" s="218"/>
      <c r="AE43" s="213">
        <v>1986795.45</v>
      </c>
      <c r="AF43" s="182"/>
    </row>
    <row r="44" spans="1:38" hidden="1" x14ac:dyDescent="0.15">
      <c r="A44" s="209">
        <v>241</v>
      </c>
      <c r="B44" s="209" t="s">
        <v>219</v>
      </c>
      <c r="C44" s="210" t="s">
        <v>227</v>
      </c>
      <c r="D44" s="210" t="s">
        <v>228</v>
      </c>
      <c r="E44" s="210" t="s">
        <v>241</v>
      </c>
      <c r="F44" s="210" t="s">
        <v>242</v>
      </c>
      <c r="G44" s="211" t="s">
        <v>221</v>
      </c>
      <c r="H44" s="212">
        <v>24708586.489999998</v>
      </c>
      <c r="I44" s="213">
        <v>12370711.91</v>
      </c>
      <c r="J44" s="213">
        <v>12337874.58</v>
      </c>
      <c r="K44" s="213"/>
      <c r="L44" s="213"/>
      <c r="M44" s="213"/>
      <c r="N44" s="214">
        <f t="shared" si="0"/>
        <v>0</v>
      </c>
      <c r="O44" s="213">
        <v>0</v>
      </c>
      <c r="P44" s="215">
        <v>12337874.58</v>
      </c>
      <c r="Q44" s="212">
        <v>4309313.62</v>
      </c>
      <c r="R44" s="213">
        <v>2157836.11</v>
      </c>
      <c r="S44" s="216"/>
      <c r="T44" s="216"/>
      <c r="U44" s="216"/>
      <c r="V44" s="216"/>
      <c r="W44" s="215">
        <v>2151477.5099999998</v>
      </c>
      <c r="X44" s="212">
        <v>8788764.4199999999</v>
      </c>
      <c r="Y44" s="213">
        <v>4366689.3600000003</v>
      </c>
      <c r="Z44" s="215">
        <v>4422075.0599999996</v>
      </c>
      <c r="AA44" s="217">
        <v>18911427.149999999</v>
      </c>
      <c r="AB44" s="212">
        <v>18911427.149999999</v>
      </c>
      <c r="AC44" s="212">
        <v>2035798.21</v>
      </c>
      <c r="AD44" s="218"/>
      <c r="AE44" s="213">
        <v>406893.03</v>
      </c>
      <c r="AF44" s="182"/>
    </row>
    <row r="45" spans="1:38" hidden="1" x14ac:dyDescent="0.15">
      <c r="A45" s="209">
        <v>242</v>
      </c>
      <c r="B45" s="209" t="s">
        <v>219</v>
      </c>
      <c r="C45" s="210" t="s">
        <v>243</v>
      </c>
      <c r="D45" s="210" t="s">
        <v>244</v>
      </c>
      <c r="E45" s="210" t="s">
        <v>245</v>
      </c>
      <c r="F45" s="210" t="s">
        <v>246</v>
      </c>
      <c r="G45" s="211" t="s">
        <v>221</v>
      </c>
      <c r="H45" s="212">
        <v>134749440.81999999</v>
      </c>
      <c r="I45" s="213">
        <v>79103268.859999999</v>
      </c>
      <c r="J45" s="213">
        <v>55646171.960000001</v>
      </c>
      <c r="K45" s="213"/>
      <c r="L45" s="213"/>
      <c r="M45" s="213"/>
      <c r="N45" s="214">
        <f t="shared" si="0"/>
        <v>0</v>
      </c>
      <c r="O45" s="213">
        <v>5749780</v>
      </c>
      <c r="P45" s="215">
        <v>49896391.960000001</v>
      </c>
      <c r="Q45" s="212">
        <v>23910841.789999999</v>
      </c>
      <c r="R45" s="213">
        <v>14033747.970000001</v>
      </c>
      <c r="S45" s="216"/>
      <c r="T45" s="216"/>
      <c r="U45" s="216"/>
      <c r="V45" s="216"/>
      <c r="W45" s="215">
        <v>9877093.8200000003</v>
      </c>
      <c r="X45" s="212">
        <v>235845317.27000001</v>
      </c>
      <c r="Y45" s="213">
        <v>124778324.37</v>
      </c>
      <c r="Z45" s="215">
        <v>111066992.90000001</v>
      </c>
      <c r="AA45" s="217">
        <v>176590258.68000001</v>
      </c>
      <c r="AB45" s="212">
        <v>176590258.68000001</v>
      </c>
      <c r="AC45" s="212">
        <v>1847767.45</v>
      </c>
      <c r="AD45" s="218"/>
      <c r="AE45" s="213">
        <v>2964642</v>
      </c>
      <c r="AF45" s="182"/>
    </row>
    <row r="46" spans="1:38" hidden="1" x14ac:dyDescent="0.15">
      <c r="A46" s="209">
        <v>243</v>
      </c>
      <c r="B46" s="209" t="s">
        <v>219</v>
      </c>
      <c r="C46" s="210" t="s">
        <v>243</v>
      </c>
      <c r="D46" s="210" t="s">
        <v>244</v>
      </c>
      <c r="E46" s="210" t="s">
        <v>247</v>
      </c>
      <c r="F46" s="210" t="s">
        <v>248</v>
      </c>
      <c r="G46" s="211" t="s">
        <v>221</v>
      </c>
      <c r="H46" s="212">
        <v>60430507.140000001</v>
      </c>
      <c r="I46" s="213">
        <v>47539669.700000003</v>
      </c>
      <c r="J46" s="213">
        <v>12890837.439999999</v>
      </c>
      <c r="K46" s="213"/>
      <c r="L46" s="213"/>
      <c r="M46" s="213"/>
      <c r="N46" s="214">
        <f t="shared" si="0"/>
        <v>0</v>
      </c>
      <c r="O46" s="213">
        <v>1339134</v>
      </c>
      <c r="P46" s="215">
        <v>11551703.439999999</v>
      </c>
      <c r="Q46" s="212">
        <v>10704370.609999999</v>
      </c>
      <c r="R46" s="213">
        <v>8420758.2400000002</v>
      </c>
      <c r="S46" s="216"/>
      <c r="T46" s="216"/>
      <c r="U46" s="216"/>
      <c r="V46" s="216"/>
      <c r="W46" s="215">
        <v>2283612.37</v>
      </c>
      <c r="X46" s="212">
        <v>91329907.219999999</v>
      </c>
      <c r="Y46" s="213">
        <v>65376146.079999998</v>
      </c>
      <c r="Z46" s="215">
        <v>25953761.140000001</v>
      </c>
      <c r="AA46" s="217">
        <v>41128210.950000003</v>
      </c>
      <c r="AB46" s="212">
        <v>35935505.990000002</v>
      </c>
      <c r="AC46" s="212">
        <v>2897680.03</v>
      </c>
      <c r="AD46" s="218"/>
      <c r="AE46" s="213">
        <v>2638634</v>
      </c>
      <c r="AF46" s="182"/>
    </row>
    <row r="47" spans="1:38" hidden="1" x14ac:dyDescent="0.15">
      <c r="A47" s="209">
        <v>244</v>
      </c>
      <c r="B47" s="209" t="s">
        <v>219</v>
      </c>
      <c r="C47" s="210" t="s">
        <v>243</v>
      </c>
      <c r="D47" s="210" t="s">
        <v>244</v>
      </c>
      <c r="E47" s="210" t="s">
        <v>249</v>
      </c>
      <c r="F47" s="210" t="s">
        <v>250</v>
      </c>
      <c r="G47" s="211" t="s">
        <v>221</v>
      </c>
      <c r="H47" s="212">
        <v>59291799.740000002</v>
      </c>
      <c r="I47" s="213">
        <v>26087279.359999999</v>
      </c>
      <c r="J47" s="213">
        <v>33204520.379999999</v>
      </c>
      <c r="K47" s="213"/>
      <c r="L47" s="213"/>
      <c r="M47" s="213"/>
      <c r="N47" s="214">
        <f t="shared" si="0"/>
        <v>0</v>
      </c>
      <c r="O47" s="213">
        <v>1657072</v>
      </c>
      <c r="P47" s="215">
        <v>31547448.379999999</v>
      </c>
      <c r="Q47" s="212">
        <v>10502665.439999999</v>
      </c>
      <c r="R47" s="213">
        <v>4622469.1399999997</v>
      </c>
      <c r="S47" s="216"/>
      <c r="T47" s="216"/>
      <c r="U47" s="216"/>
      <c r="V47" s="216"/>
      <c r="W47" s="215">
        <v>5880196.2999999998</v>
      </c>
      <c r="X47" s="212">
        <v>20139538.969999999</v>
      </c>
      <c r="Y47" s="213">
        <v>8331375.96</v>
      </c>
      <c r="Z47" s="215">
        <v>11808163.01</v>
      </c>
      <c r="AA47" s="217">
        <v>50892879.689999998</v>
      </c>
      <c r="AB47" s="212">
        <v>48940180.490000002</v>
      </c>
      <c r="AC47" s="212">
        <v>6320736.9800000004</v>
      </c>
      <c r="AD47" s="218"/>
      <c r="AE47" s="213">
        <v>1596477</v>
      </c>
      <c r="AF47" s="182"/>
    </row>
    <row r="48" spans="1:38" hidden="1" x14ac:dyDescent="0.15">
      <c r="A48" s="209">
        <v>245</v>
      </c>
      <c r="B48" s="209" t="s">
        <v>219</v>
      </c>
      <c r="C48" s="210" t="s">
        <v>243</v>
      </c>
      <c r="D48" s="210" t="s">
        <v>244</v>
      </c>
      <c r="E48" s="210" t="s">
        <v>251</v>
      </c>
      <c r="F48" s="210" t="s">
        <v>252</v>
      </c>
      <c r="G48" s="211" t="s">
        <v>221</v>
      </c>
      <c r="H48" s="212">
        <v>67670498.219999999</v>
      </c>
      <c r="I48" s="213">
        <v>31049284.109999999</v>
      </c>
      <c r="J48" s="213">
        <v>36621214.109999999</v>
      </c>
      <c r="K48" s="213"/>
      <c r="L48" s="213"/>
      <c r="M48" s="213"/>
      <c r="N48" s="214">
        <f t="shared" si="0"/>
        <v>0</v>
      </c>
      <c r="O48" s="213">
        <v>2225075</v>
      </c>
      <c r="P48" s="215">
        <v>34396139.109999999</v>
      </c>
      <c r="Q48" s="212">
        <v>11990220.949999999</v>
      </c>
      <c r="R48" s="213">
        <v>5502692.6100000003</v>
      </c>
      <c r="S48" s="216"/>
      <c r="T48" s="216"/>
      <c r="U48" s="216"/>
      <c r="V48" s="216"/>
      <c r="W48" s="215">
        <v>6487528.3399999999</v>
      </c>
      <c r="X48" s="212">
        <v>45522962.07</v>
      </c>
      <c r="Y48" s="213">
        <v>20294021.289999999</v>
      </c>
      <c r="Z48" s="215">
        <v>25228940.780000001</v>
      </c>
      <c r="AA48" s="217">
        <v>68337683.230000004</v>
      </c>
      <c r="AB48" s="212">
        <v>68337683.230000004</v>
      </c>
      <c r="AC48" s="212">
        <v>6054000</v>
      </c>
      <c r="AD48" s="218"/>
      <c r="AE48" s="213">
        <v>3769857</v>
      </c>
      <c r="AF48" s="182"/>
    </row>
    <row r="49" spans="1:31" hidden="1" x14ac:dyDescent="0.15">
      <c r="A49" s="209">
        <v>246</v>
      </c>
      <c r="B49" s="209" t="s">
        <v>219</v>
      </c>
      <c r="C49" s="210" t="s">
        <v>243</v>
      </c>
      <c r="D49" s="210" t="s">
        <v>244</v>
      </c>
      <c r="E49" s="210" t="s">
        <v>253</v>
      </c>
      <c r="F49" s="210" t="s">
        <v>254</v>
      </c>
      <c r="G49" s="211" t="s">
        <v>221</v>
      </c>
      <c r="H49" s="212">
        <v>76582328.790000007</v>
      </c>
      <c r="I49" s="213">
        <v>34182312.310000002</v>
      </c>
      <c r="J49" s="213">
        <v>42400016.479999997</v>
      </c>
      <c r="K49" s="213"/>
      <c r="L49" s="213"/>
      <c r="M49" s="213"/>
      <c r="N49" s="214">
        <f t="shared" si="0"/>
        <v>0</v>
      </c>
      <c r="O49" s="213">
        <v>2683255</v>
      </c>
      <c r="P49" s="215">
        <v>39716761.479999997</v>
      </c>
      <c r="Q49" s="212">
        <v>13565426.939999999</v>
      </c>
      <c r="R49" s="213">
        <v>6051992.0599999996</v>
      </c>
      <c r="S49" s="216"/>
      <c r="T49" s="216"/>
      <c r="U49" s="216"/>
      <c r="V49" s="216"/>
      <c r="W49" s="215">
        <v>7513434.8799999999</v>
      </c>
      <c r="X49" s="212">
        <v>55833030.909999996</v>
      </c>
      <c r="Y49" s="213">
        <v>23337040.82</v>
      </c>
      <c r="Z49" s="215">
        <v>32495990.09</v>
      </c>
      <c r="AA49" s="217">
        <v>82409441.450000003</v>
      </c>
      <c r="AB49" s="212">
        <v>73973151.079999998</v>
      </c>
      <c r="AC49" s="212">
        <v>5876209.1200000001</v>
      </c>
      <c r="AD49" s="218"/>
      <c r="AE49" s="213">
        <v>3748464</v>
      </c>
    </row>
    <row r="50" spans="1:31" hidden="1" x14ac:dyDescent="0.15">
      <c r="A50" s="209">
        <v>247</v>
      </c>
      <c r="B50" s="209" t="s">
        <v>219</v>
      </c>
      <c r="C50" s="210" t="s">
        <v>243</v>
      </c>
      <c r="D50" s="210" t="s">
        <v>244</v>
      </c>
      <c r="E50" s="210" t="s">
        <v>255</v>
      </c>
      <c r="F50" s="210" t="s">
        <v>256</v>
      </c>
      <c r="G50" s="211" t="s">
        <v>221</v>
      </c>
      <c r="H50" s="212">
        <v>42733339.869999997</v>
      </c>
      <c r="I50" s="213">
        <v>23138113.52</v>
      </c>
      <c r="J50" s="213">
        <v>19595226.350000001</v>
      </c>
      <c r="K50" s="213"/>
      <c r="L50" s="213"/>
      <c r="M50" s="213"/>
      <c r="N50" s="214">
        <f t="shared" si="0"/>
        <v>0</v>
      </c>
      <c r="O50" s="213">
        <v>969414</v>
      </c>
      <c r="P50" s="215">
        <v>18625812.350000001</v>
      </c>
      <c r="Q50" s="212">
        <v>7569579.1600000001</v>
      </c>
      <c r="R50" s="213">
        <v>4099409.44</v>
      </c>
      <c r="S50" s="216"/>
      <c r="T50" s="216"/>
      <c r="U50" s="216"/>
      <c r="V50" s="216"/>
      <c r="W50" s="215">
        <v>3470169.72</v>
      </c>
      <c r="X50" s="212">
        <v>14358816.93</v>
      </c>
      <c r="Y50" s="213">
        <v>7651067.9900000002</v>
      </c>
      <c r="Z50" s="215">
        <v>6707748.9400000004</v>
      </c>
      <c r="AA50" s="217">
        <v>29773145.010000002</v>
      </c>
      <c r="AB50" s="212">
        <v>28812513.649999999</v>
      </c>
      <c r="AC50" s="212">
        <v>790979.02</v>
      </c>
      <c r="AD50" s="218"/>
      <c r="AE50" s="213">
        <v>1578657</v>
      </c>
    </row>
    <row r="51" spans="1:31" hidden="1" x14ac:dyDescent="0.15">
      <c r="A51" s="209">
        <v>248</v>
      </c>
      <c r="B51" s="209" t="s">
        <v>219</v>
      </c>
      <c r="C51" s="210" t="s">
        <v>243</v>
      </c>
      <c r="D51" s="210" t="s">
        <v>244</v>
      </c>
      <c r="E51" s="210" t="s">
        <v>257</v>
      </c>
      <c r="F51" s="210" t="s">
        <v>258</v>
      </c>
      <c r="G51" s="211" t="s">
        <v>221</v>
      </c>
      <c r="H51" s="212">
        <v>33192712.41</v>
      </c>
      <c r="I51" s="213">
        <v>13442795.140000001</v>
      </c>
      <c r="J51" s="213">
        <v>19749917.27</v>
      </c>
      <c r="K51" s="213"/>
      <c r="L51" s="213"/>
      <c r="M51" s="213"/>
      <c r="N51" s="214">
        <f t="shared" si="0"/>
        <v>0</v>
      </c>
      <c r="O51" s="213">
        <v>1048028</v>
      </c>
      <c r="P51" s="215">
        <v>18701889.27</v>
      </c>
      <c r="Q51" s="212">
        <v>5881740.4800000004</v>
      </c>
      <c r="R51" s="213">
        <v>2381270.8199999998</v>
      </c>
      <c r="S51" s="216"/>
      <c r="T51" s="216"/>
      <c r="U51" s="216"/>
      <c r="V51" s="216"/>
      <c r="W51" s="215">
        <v>3500469.66</v>
      </c>
      <c r="X51" s="212">
        <v>14393493.289999999</v>
      </c>
      <c r="Y51" s="213">
        <v>5456280.9400000004</v>
      </c>
      <c r="Z51" s="215">
        <v>8937212.3499999996</v>
      </c>
      <c r="AA51" s="217">
        <v>32187599.280000001</v>
      </c>
      <c r="AB51" s="212">
        <v>32187599.280000001</v>
      </c>
      <c r="AC51" s="212">
        <v>509306.38</v>
      </c>
      <c r="AD51" s="218"/>
      <c r="AE51" s="213">
        <v>2341051</v>
      </c>
    </row>
    <row r="52" spans="1:31" hidden="1" x14ac:dyDescent="0.15">
      <c r="A52" s="209">
        <v>249</v>
      </c>
      <c r="B52" s="209" t="s">
        <v>219</v>
      </c>
      <c r="C52" s="210" t="s">
        <v>243</v>
      </c>
      <c r="D52" s="210" t="s">
        <v>244</v>
      </c>
      <c r="E52" s="210" t="s">
        <v>259</v>
      </c>
      <c r="F52" s="210" t="s">
        <v>260</v>
      </c>
      <c r="G52" s="211" t="s">
        <v>221</v>
      </c>
      <c r="H52" s="212">
        <v>22741843.649999999</v>
      </c>
      <c r="I52" s="213">
        <v>9812268.9199999999</v>
      </c>
      <c r="J52" s="213">
        <v>12929574.73</v>
      </c>
      <c r="K52" s="213"/>
      <c r="L52" s="213"/>
      <c r="M52" s="213"/>
      <c r="N52" s="214">
        <f t="shared" si="0"/>
        <v>0</v>
      </c>
      <c r="O52" s="213">
        <v>713782</v>
      </c>
      <c r="P52" s="215">
        <v>12215792.73</v>
      </c>
      <c r="Q52" s="212">
        <v>4028492.55</v>
      </c>
      <c r="R52" s="213">
        <v>1737930.22</v>
      </c>
      <c r="S52" s="216"/>
      <c r="T52" s="216"/>
      <c r="U52" s="216"/>
      <c r="V52" s="216"/>
      <c r="W52" s="215">
        <v>2290562.33</v>
      </c>
      <c r="X52" s="212">
        <v>11516401.550000001</v>
      </c>
      <c r="Y52" s="213">
        <v>4814492.18</v>
      </c>
      <c r="Z52" s="215">
        <v>6701909.3700000001</v>
      </c>
      <c r="AA52" s="217">
        <v>21922046.43</v>
      </c>
      <c r="AB52" s="212">
        <v>21922046.43</v>
      </c>
      <c r="AC52" s="212">
        <v>385501.8</v>
      </c>
      <c r="AD52" s="218"/>
      <c r="AE52" s="213">
        <v>1318574</v>
      </c>
    </row>
    <row r="53" spans="1:31" hidden="1" x14ac:dyDescent="0.15">
      <c r="A53" s="209">
        <v>250</v>
      </c>
      <c r="B53" s="209" t="s">
        <v>219</v>
      </c>
      <c r="C53" s="210" t="s">
        <v>243</v>
      </c>
      <c r="D53" s="210" t="s">
        <v>244</v>
      </c>
      <c r="E53" s="210" t="s">
        <v>261</v>
      </c>
      <c r="F53" s="210" t="s">
        <v>262</v>
      </c>
      <c r="G53" s="211" t="s">
        <v>221</v>
      </c>
      <c r="H53" s="212">
        <v>28239084.800000001</v>
      </c>
      <c r="I53" s="213">
        <v>9961894.6799999997</v>
      </c>
      <c r="J53" s="213">
        <v>18277190.120000001</v>
      </c>
      <c r="K53" s="213"/>
      <c r="L53" s="213"/>
      <c r="M53" s="213"/>
      <c r="N53" s="214">
        <f t="shared" si="0"/>
        <v>0</v>
      </c>
      <c r="O53" s="213">
        <v>956350</v>
      </c>
      <c r="P53" s="215">
        <v>17320840.120000001</v>
      </c>
      <c r="Q53" s="212">
        <v>5005569.58</v>
      </c>
      <c r="R53" s="213">
        <v>1766315.71</v>
      </c>
      <c r="S53" s="216"/>
      <c r="T53" s="216"/>
      <c r="U53" s="216"/>
      <c r="V53" s="216"/>
      <c r="W53" s="215">
        <v>3239253.87</v>
      </c>
      <c r="X53" s="212">
        <v>11869823.73</v>
      </c>
      <c r="Y53" s="213">
        <v>4014353.9</v>
      </c>
      <c r="Z53" s="215">
        <v>7855469.8300000001</v>
      </c>
      <c r="AA53" s="217">
        <v>29371913.82</v>
      </c>
      <c r="AB53" s="212">
        <v>29371913.82</v>
      </c>
      <c r="AC53" s="212">
        <v>375355.35</v>
      </c>
      <c r="AD53" s="218"/>
      <c r="AE53" s="213">
        <v>1307624</v>
      </c>
    </row>
    <row r="54" spans="1:31" hidden="1" x14ac:dyDescent="0.15">
      <c r="A54" s="209">
        <v>251</v>
      </c>
      <c r="B54" s="209" t="s">
        <v>219</v>
      </c>
      <c r="C54" s="210" t="s">
        <v>243</v>
      </c>
      <c r="D54" s="210" t="s">
        <v>244</v>
      </c>
      <c r="E54" s="210" t="s">
        <v>263</v>
      </c>
      <c r="F54" s="210" t="s">
        <v>264</v>
      </c>
      <c r="G54" s="211" t="s">
        <v>221</v>
      </c>
      <c r="H54" s="212">
        <v>30624729.109999999</v>
      </c>
      <c r="I54" s="213">
        <v>13154969.710000001</v>
      </c>
      <c r="J54" s="213">
        <v>17469759.399999999</v>
      </c>
      <c r="K54" s="213"/>
      <c r="L54" s="213"/>
      <c r="M54" s="213"/>
      <c r="N54" s="214">
        <f t="shared" si="0"/>
        <v>0</v>
      </c>
      <c r="O54" s="213">
        <v>863798</v>
      </c>
      <c r="P54" s="215">
        <v>16605961.4</v>
      </c>
      <c r="Q54" s="212">
        <v>5424717.8399999999</v>
      </c>
      <c r="R54" s="213">
        <v>2329261.94</v>
      </c>
      <c r="S54" s="216"/>
      <c r="T54" s="216"/>
      <c r="U54" s="216"/>
      <c r="V54" s="216"/>
      <c r="W54" s="215">
        <v>3095455.9</v>
      </c>
      <c r="X54" s="212">
        <v>9971721.6400000006</v>
      </c>
      <c r="Y54" s="213">
        <v>4007500.03</v>
      </c>
      <c r="Z54" s="215">
        <v>5964221.6100000003</v>
      </c>
      <c r="AA54" s="217">
        <v>26529436.91</v>
      </c>
      <c r="AB54" s="212">
        <v>25708467.34</v>
      </c>
      <c r="AC54" s="212">
        <v>2065359.95</v>
      </c>
      <c r="AD54" s="218"/>
      <c r="AE54" s="213">
        <v>1325167</v>
      </c>
    </row>
    <row r="55" spans="1:31" hidden="1" x14ac:dyDescent="0.15">
      <c r="A55" s="209">
        <v>252</v>
      </c>
      <c r="B55" s="209" t="s">
        <v>219</v>
      </c>
      <c r="C55" s="210" t="s">
        <v>243</v>
      </c>
      <c r="D55" s="210" t="s">
        <v>244</v>
      </c>
      <c r="E55" s="210" t="s">
        <v>265</v>
      </c>
      <c r="F55" s="210" t="s">
        <v>266</v>
      </c>
      <c r="G55" s="211" t="s">
        <v>221</v>
      </c>
      <c r="H55" s="212">
        <v>36552989.109999999</v>
      </c>
      <c r="I55" s="213">
        <v>13689718.880000001</v>
      </c>
      <c r="J55" s="213">
        <v>22863270.23</v>
      </c>
      <c r="K55" s="213"/>
      <c r="L55" s="213"/>
      <c r="M55" s="213"/>
      <c r="N55" s="214">
        <f t="shared" si="0"/>
        <v>0</v>
      </c>
      <c r="O55" s="213">
        <v>1202050</v>
      </c>
      <c r="P55" s="215">
        <v>21661220.23</v>
      </c>
      <c r="Q55" s="212">
        <v>6474821.4199999999</v>
      </c>
      <c r="R55" s="213">
        <v>2426081.27</v>
      </c>
      <c r="S55" s="216"/>
      <c r="T55" s="216"/>
      <c r="U55" s="216"/>
      <c r="V55" s="216"/>
      <c r="W55" s="215">
        <v>4048740.15</v>
      </c>
      <c r="X55" s="212">
        <v>15668336.050000001</v>
      </c>
      <c r="Y55" s="213">
        <v>5662308.1600000001</v>
      </c>
      <c r="Z55" s="215">
        <v>10006027.890000001</v>
      </c>
      <c r="AA55" s="217">
        <v>36918038.270000003</v>
      </c>
      <c r="AB55" s="212">
        <v>33371385.690000001</v>
      </c>
      <c r="AC55" s="212">
        <v>522020.07</v>
      </c>
      <c r="AD55" s="218"/>
      <c r="AE55" s="213">
        <v>1379133</v>
      </c>
    </row>
    <row r="56" spans="1:31" hidden="1" x14ac:dyDescent="0.15">
      <c r="A56" s="209">
        <v>253</v>
      </c>
      <c r="B56" s="209" t="s">
        <v>219</v>
      </c>
      <c r="C56" s="210" t="s">
        <v>267</v>
      </c>
      <c r="D56" s="210" t="s">
        <v>268</v>
      </c>
      <c r="E56" s="210" t="s">
        <v>269</v>
      </c>
      <c r="F56" s="210" t="s">
        <v>270</v>
      </c>
      <c r="G56" s="211" t="s">
        <v>221</v>
      </c>
      <c r="H56" s="212">
        <v>72437146.769999996</v>
      </c>
      <c r="I56" s="213">
        <v>63977146.770000003</v>
      </c>
      <c r="J56" s="213">
        <v>8460000</v>
      </c>
      <c r="K56" s="213"/>
      <c r="L56" s="213"/>
      <c r="M56" s="213"/>
      <c r="N56" s="214">
        <f t="shared" si="0"/>
        <v>0</v>
      </c>
      <c r="O56" s="213">
        <v>0</v>
      </c>
      <c r="P56" s="215">
        <v>8460000</v>
      </c>
      <c r="Q56" s="212">
        <v>12785132.5</v>
      </c>
      <c r="R56" s="213">
        <v>11245132.5</v>
      </c>
      <c r="S56" s="216"/>
      <c r="T56" s="216"/>
      <c r="U56" s="216"/>
      <c r="V56" s="216"/>
      <c r="W56" s="215">
        <v>1540000</v>
      </c>
      <c r="X56" s="212">
        <v>80331799.030000001</v>
      </c>
      <c r="Y56" s="213">
        <v>80331799.030000001</v>
      </c>
      <c r="Z56" s="215">
        <v>0</v>
      </c>
      <c r="AA56" s="217">
        <v>10000000</v>
      </c>
      <c r="AB56" s="212">
        <v>10000000</v>
      </c>
      <c r="AC56" s="212">
        <v>1150334.58</v>
      </c>
      <c r="AD56" s="218"/>
      <c r="AE56" s="213">
        <v>2436259.91</v>
      </c>
    </row>
    <row r="57" spans="1:31" hidden="1" x14ac:dyDescent="0.15">
      <c r="A57" s="209">
        <v>254</v>
      </c>
      <c r="B57" s="209" t="s">
        <v>219</v>
      </c>
      <c r="C57" s="210" t="s">
        <v>267</v>
      </c>
      <c r="D57" s="210" t="s">
        <v>268</v>
      </c>
      <c r="E57" s="210" t="s">
        <v>271</v>
      </c>
      <c r="F57" s="210" t="s">
        <v>272</v>
      </c>
      <c r="G57" s="211" t="s">
        <v>221</v>
      </c>
      <c r="H57" s="212">
        <v>80070319.939999998</v>
      </c>
      <c r="I57" s="213">
        <v>61959739.990000002</v>
      </c>
      <c r="J57" s="213">
        <v>18110579.949999999</v>
      </c>
      <c r="K57" s="213"/>
      <c r="L57" s="213"/>
      <c r="M57" s="213"/>
      <c r="N57" s="214">
        <f t="shared" si="0"/>
        <v>0</v>
      </c>
      <c r="O57" s="213">
        <v>0</v>
      </c>
      <c r="P57" s="215">
        <v>18110579.949999999</v>
      </c>
      <c r="Q57" s="212">
        <v>14201098.460000001</v>
      </c>
      <c r="R57" s="213">
        <v>10993625.529999999</v>
      </c>
      <c r="S57" s="216"/>
      <c r="T57" s="216"/>
      <c r="U57" s="216"/>
      <c r="V57" s="216"/>
      <c r="W57" s="215">
        <v>3207472.93</v>
      </c>
      <c r="X57" s="212">
        <v>62352985.259999998</v>
      </c>
      <c r="Y57" s="213">
        <v>46154170.020000003</v>
      </c>
      <c r="Z57" s="215">
        <v>16198815.24</v>
      </c>
      <c r="AA57" s="217">
        <v>37516868.119999997</v>
      </c>
      <c r="AB57" s="212">
        <v>37516868.119999997</v>
      </c>
      <c r="AC57" s="212">
        <v>11678649.210000001</v>
      </c>
      <c r="AD57" s="218"/>
      <c r="AE57" s="213">
        <v>1990513.98</v>
      </c>
    </row>
    <row r="58" spans="1:31" hidden="1" x14ac:dyDescent="0.15">
      <c r="A58" s="209">
        <v>255</v>
      </c>
      <c r="B58" s="209" t="s">
        <v>219</v>
      </c>
      <c r="C58" s="210" t="s">
        <v>267</v>
      </c>
      <c r="D58" s="210" t="s">
        <v>268</v>
      </c>
      <c r="E58" s="210" t="s">
        <v>273</v>
      </c>
      <c r="F58" s="210" t="s">
        <v>274</v>
      </c>
      <c r="G58" s="211" t="s">
        <v>221</v>
      </c>
      <c r="H58" s="212">
        <v>36535788.68</v>
      </c>
      <c r="I58" s="213">
        <v>19677497.25</v>
      </c>
      <c r="J58" s="213">
        <v>16858291.43</v>
      </c>
      <c r="K58" s="213"/>
      <c r="L58" s="213"/>
      <c r="M58" s="213"/>
      <c r="N58" s="214">
        <f t="shared" si="0"/>
        <v>0</v>
      </c>
      <c r="O58" s="213">
        <v>0</v>
      </c>
      <c r="P58" s="215">
        <v>16858291.43</v>
      </c>
      <c r="Q58" s="212">
        <v>6416675.8899999997</v>
      </c>
      <c r="R58" s="213">
        <v>3455848.79</v>
      </c>
      <c r="S58" s="216"/>
      <c r="T58" s="216"/>
      <c r="U58" s="216"/>
      <c r="V58" s="216"/>
      <c r="W58" s="215">
        <v>2960827.1</v>
      </c>
      <c r="X58" s="212">
        <v>15251681.49</v>
      </c>
      <c r="Y58" s="213">
        <v>7972403.6500000004</v>
      </c>
      <c r="Z58" s="215">
        <v>7279277.8399999999</v>
      </c>
      <c r="AA58" s="217">
        <v>27098396.370000001</v>
      </c>
      <c r="AB58" s="212">
        <v>27098396.370000001</v>
      </c>
      <c r="AC58" s="212">
        <v>458844.06</v>
      </c>
      <c r="AD58" s="218"/>
      <c r="AE58" s="213">
        <v>1082165.33</v>
      </c>
    </row>
    <row r="59" spans="1:31" hidden="1" x14ac:dyDescent="0.15">
      <c r="A59" s="209">
        <v>256</v>
      </c>
      <c r="B59" s="209" t="s">
        <v>219</v>
      </c>
      <c r="C59" s="210" t="s">
        <v>267</v>
      </c>
      <c r="D59" s="210" t="s">
        <v>268</v>
      </c>
      <c r="E59" s="210" t="s">
        <v>275</v>
      </c>
      <c r="F59" s="210" t="s">
        <v>276</v>
      </c>
      <c r="G59" s="211" t="s">
        <v>221</v>
      </c>
      <c r="H59" s="212">
        <v>30486468.73</v>
      </c>
      <c r="I59" s="213">
        <v>15724703.98</v>
      </c>
      <c r="J59" s="213">
        <v>14761764.75</v>
      </c>
      <c r="K59" s="213"/>
      <c r="L59" s="213"/>
      <c r="M59" s="213"/>
      <c r="N59" s="214">
        <f t="shared" si="0"/>
        <v>0</v>
      </c>
      <c r="O59" s="213">
        <v>0</v>
      </c>
      <c r="P59" s="215">
        <v>14761764.75</v>
      </c>
      <c r="Q59" s="212">
        <v>5332290.3600000003</v>
      </c>
      <c r="R59" s="213">
        <v>2749715.66</v>
      </c>
      <c r="S59" s="216"/>
      <c r="T59" s="216"/>
      <c r="U59" s="216"/>
      <c r="V59" s="216"/>
      <c r="W59" s="215">
        <v>2582574.7000000002</v>
      </c>
      <c r="X59" s="212">
        <v>12418910.300000001</v>
      </c>
      <c r="Y59" s="213">
        <v>6320130.9500000002</v>
      </c>
      <c r="Z59" s="215">
        <v>6098779.3499999996</v>
      </c>
      <c r="AA59" s="217">
        <v>23443118.800000001</v>
      </c>
      <c r="AB59" s="212">
        <v>21023788.34</v>
      </c>
      <c r="AC59" s="212">
        <v>1421338.51</v>
      </c>
      <c r="AD59" s="218"/>
      <c r="AE59" s="213">
        <v>832038.88</v>
      </c>
    </row>
    <row r="60" spans="1:31" hidden="1" x14ac:dyDescent="0.15">
      <c r="A60" s="209">
        <v>257</v>
      </c>
      <c r="B60" s="209" t="s">
        <v>219</v>
      </c>
      <c r="C60" s="210" t="s">
        <v>267</v>
      </c>
      <c r="D60" s="210" t="s">
        <v>268</v>
      </c>
      <c r="E60" s="210" t="s">
        <v>277</v>
      </c>
      <c r="F60" s="210" t="s">
        <v>278</v>
      </c>
      <c r="G60" s="211" t="s">
        <v>221</v>
      </c>
      <c r="H60" s="212">
        <v>24727887.120000001</v>
      </c>
      <c r="I60" s="213">
        <v>14235348.1</v>
      </c>
      <c r="J60" s="213">
        <v>10492539.02</v>
      </c>
      <c r="K60" s="213"/>
      <c r="L60" s="213"/>
      <c r="M60" s="213"/>
      <c r="N60" s="214">
        <f t="shared" si="0"/>
        <v>0</v>
      </c>
      <c r="O60" s="213">
        <v>0</v>
      </c>
      <c r="P60" s="215">
        <v>10492539.02</v>
      </c>
      <c r="Q60" s="212">
        <v>4365390.3600000003</v>
      </c>
      <c r="R60" s="213">
        <v>2513140.66</v>
      </c>
      <c r="S60" s="216"/>
      <c r="T60" s="216"/>
      <c r="U60" s="216"/>
      <c r="V60" s="216"/>
      <c r="W60" s="215">
        <v>1852249.7</v>
      </c>
      <c r="X60" s="212">
        <v>8747191.8399999999</v>
      </c>
      <c r="Y60" s="213">
        <v>4935209.79</v>
      </c>
      <c r="Z60" s="215">
        <v>3811982.05</v>
      </c>
      <c r="AA60" s="217">
        <v>16156770.77</v>
      </c>
      <c r="AB60" s="212">
        <v>16156770.77</v>
      </c>
      <c r="AC60" s="212">
        <v>992584.41</v>
      </c>
      <c r="AD60" s="218"/>
      <c r="AE60" s="213">
        <v>767942.72</v>
      </c>
    </row>
    <row r="61" spans="1:31" hidden="1" x14ac:dyDescent="0.15">
      <c r="A61" s="209">
        <v>258</v>
      </c>
      <c r="B61" s="209" t="s">
        <v>219</v>
      </c>
      <c r="C61" s="210" t="s">
        <v>267</v>
      </c>
      <c r="D61" s="210" t="s">
        <v>268</v>
      </c>
      <c r="E61" s="210" t="s">
        <v>279</v>
      </c>
      <c r="F61" s="210" t="s">
        <v>280</v>
      </c>
      <c r="G61" s="211" t="s">
        <v>221</v>
      </c>
      <c r="H61" s="212">
        <v>24967699.489999998</v>
      </c>
      <c r="I61" s="213">
        <v>15788969.289999999</v>
      </c>
      <c r="J61" s="213">
        <v>9178730.1999999993</v>
      </c>
      <c r="K61" s="213"/>
      <c r="L61" s="213"/>
      <c r="M61" s="213"/>
      <c r="N61" s="214">
        <f t="shared" si="0"/>
        <v>0</v>
      </c>
      <c r="O61" s="213">
        <v>0</v>
      </c>
      <c r="P61" s="215">
        <v>9178730.1999999993</v>
      </c>
      <c r="Q61" s="212">
        <v>4435429.74</v>
      </c>
      <c r="R61" s="213">
        <v>2804453.03</v>
      </c>
      <c r="S61" s="216"/>
      <c r="T61" s="216"/>
      <c r="U61" s="216"/>
      <c r="V61" s="216"/>
      <c r="W61" s="215">
        <v>1630976.71</v>
      </c>
      <c r="X61" s="212">
        <v>10881836.869999999</v>
      </c>
      <c r="Y61" s="213">
        <v>6717525.5599999996</v>
      </c>
      <c r="Z61" s="215">
        <v>4164311.31</v>
      </c>
      <c r="AA61" s="217">
        <v>14974018.220000001</v>
      </c>
      <c r="AB61" s="212">
        <v>14974018.220000001</v>
      </c>
      <c r="AC61" s="212">
        <v>3210296.44</v>
      </c>
      <c r="AD61" s="218"/>
      <c r="AE61" s="213">
        <v>567377.23</v>
      </c>
    </row>
    <row r="62" spans="1:31" hidden="1" x14ac:dyDescent="0.15">
      <c r="A62" s="209">
        <v>259</v>
      </c>
      <c r="B62" s="209" t="s">
        <v>219</v>
      </c>
      <c r="C62" s="210" t="s">
        <v>281</v>
      </c>
      <c r="D62" s="210" t="s">
        <v>282</v>
      </c>
      <c r="E62" s="210" t="s">
        <v>283</v>
      </c>
      <c r="F62" s="210" t="s">
        <v>284</v>
      </c>
      <c r="G62" s="211" t="s">
        <v>221</v>
      </c>
      <c r="H62" s="212">
        <v>126092243.69</v>
      </c>
      <c r="I62" s="213">
        <v>81837664.480000004</v>
      </c>
      <c r="J62" s="213">
        <v>44254579.210000001</v>
      </c>
      <c r="K62" s="213"/>
      <c r="L62" s="213"/>
      <c r="M62" s="213"/>
      <c r="N62" s="214">
        <f t="shared" si="0"/>
        <v>0</v>
      </c>
      <c r="O62" s="213">
        <v>9486574.0199999996</v>
      </c>
      <c r="P62" s="215">
        <v>34768005.189999998</v>
      </c>
      <c r="Q62" s="212">
        <v>22811419.690000001</v>
      </c>
      <c r="R62" s="213">
        <v>14805822.82</v>
      </c>
      <c r="S62" s="216"/>
      <c r="T62" s="216"/>
      <c r="U62" s="216"/>
      <c r="V62" s="216"/>
      <c r="W62" s="215">
        <v>8005596.8700000001</v>
      </c>
      <c r="X62" s="212">
        <v>426293171.49000001</v>
      </c>
      <c r="Y62" s="213">
        <v>241388997.12</v>
      </c>
      <c r="Z62" s="215">
        <v>184904174.37</v>
      </c>
      <c r="AA62" s="217">
        <v>237164350.44999999</v>
      </c>
      <c r="AB62" s="212">
        <v>237164350.44999999</v>
      </c>
      <c r="AC62" s="212">
        <v>5458005.8200000003</v>
      </c>
      <c r="AD62" s="218"/>
      <c r="AE62" s="213">
        <v>12863180.32</v>
      </c>
    </row>
    <row r="63" spans="1:31" hidden="1" x14ac:dyDescent="0.15">
      <c r="A63" s="209">
        <v>260</v>
      </c>
      <c r="B63" s="209" t="s">
        <v>219</v>
      </c>
      <c r="C63" s="210" t="s">
        <v>281</v>
      </c>
      <c r="D63" s="210" t="s">
        <v>282</v>
      </c>
      <c r="E63" s="210" t="s">
        <v>285</v>
      </c>
      <c r="F63" s="210" t="s">
        <v>286</v>
      </c>
      <c r="G63" s="211" t="s">
        <v>221</v>
      </c>
      <c r="H63" s="212">
        <v>67961917.060000002</v>
      </c>
      <c r="I63" s="213">
        <v>61458256.359999999</v>
      </c>
      <c r="J63" s="213">
        <v>6503660.7000000002</v>
      </c>
      <c r="K63" s="213"/>
      <c r="L63" s="213"/>
      <c r="M63" s="213"/>
      <c r="N63" s="214">
        <f t="shared" si="0"/>
        <v>0</v>
      </c>
      <c r="O63" s="213">
        <v>1135486.8799999999</v>
      </c>
      <c r="P63" s="215">
        <v>5368173.82</v>
      </c>
      <c r="Q63" s="212">
        <v>12291728.859999999</v>
      </c>
      <c r="R63" s="213">
        <v>11122297.9</v>
      </c>
      <c r="S63" s="216"/>
      <c r="T63" s="216"/>
      <c r="U63" s="216"/>
      <c r="V63" s="216"/>
      <c r="W63" s="215">
        <v>1169430.96</v>
      </c>
      <c r="X63" s="212">
        <v>116144068.33</v>
      </c>
      <c r="Y63" s="213">
        <v>95429988.010000005</v>
      </c>
      <c r="Z63" s="215">
        <v>20714080.32</v>
      </c>
      <c r="AA63" s="217">
        <v>28387171.98</v>
      </c>
      <c r="AB63" s="212">
        <v>21690007.149999999</v>
      </c>
      <c r="AC63" s="212">
        <v>23966270.260000002</v>
      </c>
      <c r="AD63" s="218"/>
      <c r="AE63" s="213">
        <v>4839553</v>
      </c>
    </row>
    <row r="64" spans="1:31" hidden="1" x14ac:dyDescent="0.15">
      <c r="A64" s="209">
        <v>261</v>
      </c>
      <c r="B64" s="209" t="s">
        <v>219</v>
      </c>
      <c r="C64" s="210" t="s">
        <v>281</v>
      </c>
      <c r="D64" s="210" t="s">
        <v>282</v>
      </c>
      <c r="E64" s="210" t="s">
        <v>287</v>
      </c>
      <c r="F64" s="210" t="s">
        <v>288</v>
      </c>
      <c r="G64" s="211" t="s">
        <v>221</v>
      </c>
      <c r="H64" s="212">
        <v>61486220.049999997</v>
      </c>
      <c r="I64" s="213">
        <v>32116187.620000001</v>
      </c>
      <c r="J64" s="213">
        <v>29370032.43</v>
      </c>
      <c r="K64" s="213"/>
      <c r="L64" s="213"/>
      <c r="M64" s="213"/>
      <c r="N64" s="214">
        <f t="shared" si="0"/>
        <v>0</v>
      </c>
      <c r="O64" s="213">
        <v>1884045.59</v>
      </c>
      <c r="P64" s="215">
        <v>27485986.84</v>
      </c>
      <c r="Q64" s="212">
        <v>11120521.289999999</v>
      </c>
      <c r="R64" s="213">
        <v>5809615.4500000002</v>
      </c>
      <c r="S64" s="216"/>
      <c r="T64" s="216"/>
      <c r="U64" s="216"/>
      <c r="V64" s="216"/>
      <c r="W64" s="215">
        <v>5310905.84</v>
      </c>
      <c r="X64" s="212">
        <v>23980049.690000001</v>
      </c>
      <c r="Y64" s="213">
        <v>11559848.119999999</v>
      </c>
      <c r="Z64" s="215">
        <v>12420201.57</v>
      </c>
      <c r="AA64" s="217">
        <v>47101139.840000004</v>
      </c>
      <c r="AB64" s="212">
        <v>39410306.159999996</v>
      </c>
      <c r="AC64" s="212">
        <v>419197.42</v>
      </c>
      <c r="AD64" s="218"/>
      <c r="AE64" s="213">
        <v>4377223</v>
      </c>
    </row>
    <row r="65" spans="1:31" hidden="1" x14ac:dyDescent="0.15">
      <c r="A65" s="209">
        <v>262</v>
      </c>
      <c r="B65" s="209" t="s">
        <v>219</v>
      </c>
      <c r="C65" s="210" t="s">
        <v>281</v>
      </c>
      <c r="D65" s="210" t="s">
        <v>282</v>
      </c>
      <c r="E65" s="210" t="s">
        <v>289</v>
      </c>
      <c r="F65" s="210" t="s">
        <v>290</v>
      </c>
      <c r="G65" s="211" t="s">
        <v>221</v>
      </c>
      <c r="H65" s="212">
        <v>46360118.920000002</v>
      </c>
      <c r="I65" s="213">
        <v>25065235.440000001</v>
      </c>
      <c r="J65" s="213">
        <v>21294883.48</v>
      </c>
      <c r="K65" s="213"/>
      <c r="L65" s="213"/>
      <c r="M65" s="213"/>
      <c r="N65" s="214">
        <f t="shared" si="0"/>
        <v>0</v>
      </c>
      <c r="O65" s="213">
        <v>1277836.42</v>
      </c>
      <c r="P65" s="215">
        <v>20017047.059999999</v>
      </c>
      <c r="Q65" s="212">
        <v>8384784.25</v>
      </c>
      <c r="R65" s="213">
        <v>4532304.2699999996</v>
      </c>
      <c r="S65" s="216"/>
      <c r="T65" s="216"/>
      <c r="U65" s="216"/>
      <c r="V65" s="216"/>
      <c r="W65" s="215">
        <v>3852479.98</v>
      </c>
      <c r="X65" s="212">
        <v>13401520.800000001</v>
      </c>
      <c r="Y65" s="213">
        <v>6602973.6399999997</v>
      </c>
      <c r="Z65" s="215">
        <v>6798547.1600000001</v>
      </c>
      <c r="AA65" s="217">
        <v>31945910.620000001</v>
      </c>
      <c r="AB65" s="212">
        <v>24428851.710000001</v>
      </c>
      <c r="AC65" s="212">
        <v>3529323.58</v>
      </c>
      <c r="AD65" s="218"/>
      <c r="AE65" s="213">
        <v>2809079</v>
      </c>
    </row>
    <row r="66" spans="1:31" hidden="1" x14ac:dyDescent="0.15">
      <c r="A66" s="209">
        <v>263</v>
      </c>
      <c r="B66" s="209" t="s">
        <v>219</v>
      </c>
      <c r="C66" s="210" t="s">
        <v>281</v>
      </c>
      <c r="D66" s="210" t="s">
        <v>282</v>
      </c>
      <c r="E66" s="210" t="s">
        <v>291</v>
      </c>
      <c r="F66" s="210" t="s">
        <v>292</v>
      </c>
      <c r="G66" s="211" t="s">
        <v>221</v>
      </c>
      <c r="H66" s="212">
        <v>36543819.390000001</v>
      </c>
      <c r="I66" s="213">
        <v>14479331.880000001</v>
      </c>
      <c r="J66" s="213">
        <v>22064487.510000002</v>
      </c>
      <c r="K66" s="213"/>
      <c r="L66" s="213"/>
      <c r="M66" s="213"/>
      <c r="N66" s="214">
        <f t="shared" si="0"/>
        <v>0</v>
      </c>
      <c r="O66" s="213">
        <v>1392320.07</v>
      </c>
      <c r="P66" s="215">
        <v>20672167.440000001</v>
      </c>
      <c r="Q66" s="212">
        <v>6609388.5999999996</v>
      </c>
      <c r="R66" s="213">
        <v>2618530.96</v>
      </c>
      <c r="S66" s="216"/>
      <c r="T66" s="216"/>
      <c r="U66" s="216"/>
      <c r="V66" s="216"/>
      <c r="W66" s="215">
        <v>3990857.64</v>
      </c>
      <c r="X66" s="212">
        <v>14092934.07</v>
      </c>
      <c r="Y66" s="213">
        <v>5340277.38</v>
      </c>
      <c r="Z66" s="215">
        <v>8752656.6899999995</v>
      </c>
      <c r="AA66" s="217">
        <v>34808001.840000004</v>
      </c>
      <c r="AB66" s="212">
        <v>31216565.370000001</v>
      </c>
      <c r="AC66" s="212">
        <v>216732.07</v>
      </c>
      <c r="AD66" s="218"/>
      <c r="AE66" s="213">
        <v>1960956</v>
      </c>
    </row>
    <row r="67" spans="1:31" hidden="1" x14ac:dyDescent="0.15">
      <c r="A67" s="209">
        <v>264</v>
      </c>
      <c r="B67" s="209" t="s">
        <v>219</v>
      </c>
      <c r="C67" s="210" t="s">
        <v>281</v>
      </c>
      <c r="D67" s="210" t="s">
        <v>282</v>
      </c>
      <c r="E67" s="210" t="s">
        <v>293</v>
      </c>
      <c r="F67" s="210" t="s">
        <v>294</v>
      </c>
      <c r="G67" s="211" t="s">
        <v>221</v>
      </c>
      <c r="H67" s="212">
        <v>25937556.870000001</v>
      </c>
      <c r="I67" s="213">
        <v>14762632.77</v>
      </c>
      <c r="J67" s="213">
        <v>11174924.1</v>
      </c>
      <c r="K67" s="213"/>
      <c r="L67" s="213"/>
      <c r="M67" s="213"/>
      <c r="N67" s="214">
        <f t="shared" si="0"/>
        <v>0</v>
      </c>
      <c r="O67" s="213">
        <v>666064.17000000004</v>
      </c>
      <c r="P67" s="215">
        <v>10508859.93</v>
      </c>
      <c r="Q67" s="212">
        <v>4702517.18</v>
      </c>
      <c r="R67" s="213">
        <v>2676368.9700000002</v>
      </c>
      <c r="S67" s="216"/>
      <c r="T67" s="216"/>
      <c r="U67" s="216"/>
      <c r="V67" s="216"/>
      <c r="W67" s="215">
        <v>2026148.21</v>
      </c>
      <c r="X67" s="212">
        <v>7859440.1900000004</v>
      </c>
      <c r="Y67" s="213">
        <v>4408908.24</v>
      </c>
      <c r="Z67" s="215">
        <v>3450531.95</v>
      </c>
      <c r="AA67" s="217">
        <v>16651604.26</v>
      </c>
      <c r="AB67" s="212">
        <v>16651604.26</v>
      </c>
      <c r="AC67" s="212">
        <v>666054.80000000005</v>
      </c>
      <c r="AD67" s="218"/>
      <c r="AE67" s="213">
        <v>971906</v>
      </c>
    </row>
    <row r="68" spans="1:31" hidden="1" x14ac:dyDescent="0.15">
      <c r="A68" s="209">
        <v>265</v>
      </c>
      <c r="B68" s="209" t="s">
        <v>219</v>
      </c>
      <c r="C68" s="210" t="s">
        <v>281</v>
      </c>
      <c r="D68" s="210" t="s">
        <v>282</v>
      </c>
      <c r="E68" s="210" t="s">
        <v>295</v>
      </c>
      <c r="F68" s="210" t="s">
        <v>296</v>
      </c>
      <c r="G68" s="211" t="s">
        <v>221</v>
      </c>
      <c r="H68" s="212">
        <v>40020940.530000001</v>
      </c>
      <c r="I68" s="213">
        <v>18233732.379999999</v>
      </c>
      <c r="J68" s="213">
        <v>21787208.149999999</v>
      </c>
      <c r="K68" s="213"/>
      <c r="L68" s="213"/>
      <c r="M68" s="213"/>
      <c r="N68" s="214">
        <f t="shared" si="0"/>
        <v>0</v>
      </c>
      <c r="O68" s="213">
        <v>1274905.98</v>
      </c>
      <c r="P68" s="215">
        <v>20512302.170000002</v>
      </c>
      <c r="Q68" s="212">
        <v>7242606.1399999997</v>
      </c>
      <c r="R68" s="213">
        <v>3299387.01</v>
      </c>
      <c r="S68" s="216"/>
      <c r="T68" s="216"/>
      <c r="U68" s="216"/>
      <c r="V68" s="216"/>
      <c r="W68" s="215">
        <v>3943219.13</v>
      </c>
      <c r="X68" s="212">
        <v>11004198.84</v>
      </c>
      <c r="Y68" s="213">
        <v>4861976.7</v>
      </c>
      <c r="Z68" s="215">
        <v>6142222.1399999997</v>
      </c>
      <c r="AA68" s="217">
        <v>31872649.420000002</v>
      </c>
      <c r="AB68" s="212">
        <v>31872649.420000002</v>
      </c>
      <c r="AC68" s="212">
        <v>702828.02</v>
      </c>
      <c r="AD68" s="218"/>
      <c r="AE68" s="213">
        <v>2326771</v>
      </c>
    </row>
    <row r="69" spans="1:31" hidden="1" x14ac:dyDescent="0.15">
      <c r="A69" s="209">
        <v>266</v>
      </c>
      <c r="B69" s="209" t="s">
        <v>219</v>
      </c>
      <c r="C69" s="210" t="s">
        <v>281</v>
      </c>
      <c r="D69" s="210" t="s">
        <v>282</v>
      </c>
      <c r="E69" s="210" t="s">
        <v>297</v>
      </c>
      <c r="F69" s="210" t="s">
        <v>298</v>
      </c>
      <c r="G69" s="211" t="s">
        <v>221</v>
      </c>
      <c r="H69" s="212">
        <v>24668592.989999998</v>
      </c>
      <c r="I69" s="213">
        <v>10004584.57</v>
      </c>
      <c r="J69" s="213">
        <v>14664008.42</v>
      </c>
      <c r="K69" s="213"/>
      <c r="L69" s="213"/>
      <c r="M69" s="213"/>
      <c r="N69" s="214">
        <f t="shared" si="0"/>
        <v>0</v>
      </c>
      <c r="O69" s="213">
        <v>910375.24</v>
      </c>
      <c r="P69" s="215">
        <v>13753633.18</v>
      </c>
      <c r="Q69" s="212">
        <v>4479355.96</v>
      </c>
      <c r="R69" s="213">
        <v>1817045.53</v>
      </c>
      <c r="S69" s="216"/>
      <c r="T69" s="216"/>
      <c r="U69" s="216"/>
      <c r="V69" s="216"/>
      <c r="W69" s="215">
        <v>2662310.4300000002</v>
      </c>
      <c r="X69" s="212">
        <v>9088821.5399999991</v>
      </c>
      <c r="Y69" s="213">
        <v>3655759.4</v>
      </c>
      <c r="Z69" s="215">
        <v>5433062.1399999997</v>
      </c>
      <c r="AA69" s="217">
        <v>22759380.989999998</v>
      </c>
      <c r="AB69" s="212">
        <v>22759380.989999998</v>
      </c>
      <c r="AC69" s="212">
        <v>116772.38</v>
      </c>
      <c r="AD69" s="218"/>
      <c r="AE69" s="213">
        <v>366355</v>
      </c>
    </row>
    <row r="70" spans="1:31" hidden="1" x14ac:dyDescent="0.15">
      <c r="A70" s="209">
        <v>267</v>
      </c>
      <c r="B70" s="209" t="s">
        <v>219</v>
      </c>
      <c r="C70" s="210" t="s">
        <v>281</v>
      </c>
      <c r="D70" s="210" t="s">
        <v>282</v>
      </c>
      <c r="E70" s="210" t="s">
        <v>299</v>
      </c>
      <c r="F70" s="210" t="s">
        <v>300</v>
      </c>
      <c r="G70" s="211" t="s">
        <v>221</v>
      </c>
      <c r="H70" s="212">
        <v>21397383.140000001</v>
      </c>
      <c r="I70" s="213">
        <v>12419142.82</v>
      </c>
      <c r="J70" s="213">
        <v>8978240.3200000003</v>
      </c>
      <c r="K70" s="213"/>
      <c r="L70" s="213"/>
      <c r="M70" s="213"/>
      <c r="N70" s="214">
        <f t="shared" si="0"/>
        <v>0</v>
      </c>
      <c r="O70" s="213">
        <v>567310.27</v>
      </c>
      <c r="P70" s="215">
        <v>8410930.0500000007</v>
      </c>
      <c r="Q70" s="212">
        <v>3879689.82</v>
      </c>
      <c r="R70" s="213">
        <v>2251684.19</v>
      </c>
      <c r="S70" s="216"/>
      <c r="T70" s="216"/>
      <c r="U70" s="216"/>
      <c r="V70" s="216"/>
      <c r="W70" s="215">
        <v>1628005.63</v>
      </c>
      <c r="X70" s="212">
        <v>8283344.6699999999</v>
      </c>
      <c r="Y70" s="213">
        <v>4706833.8099999996</v>
      </c>
      <c r="Z70" s="215">
        <v>3576510.86</v>
      </c>
      <c r="AA70" s="217">
        <v>14182756.810000001</v>
      </c>
      <c r="AB70" s="212">
        <v>14182756.810000001</v>
      </c>
      <c r="AC70" s="212">
        <v>1733497.77</v>
      </c>
      <c r="AD70" s="218"/>
      <c r="AE70" s="213">
        <v>750798</v>
      </c>
    </row>
    <row r="71" spans="1:31" hidden="1" x14ac:dyDescent="0.15">
      <c r="A71" s="209">
        <v>268</v>
      </c>
      <c r="B71" s="209" t="s">
        <v>219</v>
      </c>
      <c r="C71" s="210" t="s">
        <v>281</v>
      </c>
      <c r="D71" s="210" t="s">
        <v>282</v>
      </c>
      <c r="E71" s="210" t="s">
        <v>301</v>
      </c>
      <c r="F71" s="210" t="s">
        <v>302</v>
      </c>
      <c r="G71" s="211" t="s">
        <v>221</v>
      </c>
      <c r="H71" s="212">
        <v>38776678.07</v>
      </c>
      <c r="I71" s="213">
        <v>23406605.18</v>
      </c>
      <c r="J71" s="213">
        <v>15370072.890000001</v>
      </c>
      <c r="K71" s="213"/>
      <c r="L71" s="213"/>
      <c r="M71" s="213"/>
      <c r="N71" s="214">
        <f t="shared" si="0"/>
        <v>0</v>
      </c>
      <c r="O71" s="213">
        <v>911775.23</v>
      </c>
      <c r="P71" s="215">
        <v>14458297.66</v>
      </c>
      <c r="Q71" s="212">
        <v>7025765.1600000001</v>
      </c>
      <c r="R71" s="213">
        <v>4242193.0599999996</v>
      </c>
      <c r="S71" s="216"/>
      <c r="T71" s="216"/>
      <c r="U71" s="216"/>
      <c r="V71" s="216"/>
      <c r="W71" s="215">
        <v>2783572.1</v>
      </c>
      <c r="X71" s="212">
        <v>10875268.76</v>
      </c>
      <c r="Y71" s="213">
        <v>6234532.9400000004</v>
      </c>
      <c r="Z71" s="215">
        <v>4640735.82</v>
      </c>
      <c r="AA71" s="217">
        <v>22794380.809999999</v>
      </c>
      <c r="AB71" s="212">
        <v>22794380.809999999</v>
      </c>
      <c r="AC71" s="212">
        <v>2946061.08</v>
      </c>
      <c r="AD71" s="218"/>
      <c r="AE71" s="213">
        <v>1917760</v>
      </c>
    </row>
    <row r="72" spans="1:31" hidden="1" x14ac:dyDescent="0.15">
      <c r="A72" s="209">
        <v>269</v>
      </c>
      <c r="B72" s="209" t="s">
        <v>219</v>
      </c>
      <c r="C72" s="210" t="s">
        <v>281</v>
      </c>
      <c r="D72" s="210" t="s">
        <v>282</v>
      </c>
      <c r="E72" s="210" t="s">
        <v>303</v>
      </c>
      <c r="F72" s="210" t="s">
        <v>304</v>
      </c>
      <c r="G72" s="211" t="s">
        <v>221</v>
      </c>
      <c r="H72" s="212">
        <v>54511685.149999999</v>
      </c>
      <c r="I72" s="213">
        <v>20720666.800000001</v>
      </c>
      <c r="J72" s="213">
        <v>33791018.350000001</v>
      </c>
      <c r="K72" s="213"/>
      <c r="L72" s="213"/>
      <c r="M72" s="213"/>
      <c r="N72" s="214">
        <f t="shared" si="0"/>
        <v>0</v>
      </c>
      <c r="O72" s="213">
        <v>1883249.03</v>
      </c>
      <c r="P72" s="215">
        <v>31907769.32</v>
      </c>
      <c r="Q72" s="212">
        <v>9859092.9000000004</v>
      </c>
      <c r="R72" s="213">
        <v>3747888.23</v>
      </c>
      <c r="S72" s="216"/>
      <c r="T72" s="216"/>
      <c r="U72" s="216"/>
      <c r="V72" s="216"/>
      <c r="W72" s="215">
        <v>6111204.6699999999</v>
      </c>
      <c r="X72" s="212">
        <v>10575787.74</v>
      </c>
      <c r="Y72" s="213">
        <v>3396784.94</v>
      </c>
      <c r="Z72" s="215">
        <v>7179002.7999999998</v>
      </c>
      <c r="AA72" s="217">
        <v>47081225.82</v>
      </c>
      <c r="AB72" s="212">
        <v>42220055.18</v>
      </c>
      <c r="AC72" s="212">
        <v>307719.94</v>
      </c>
      <c r="AD72" s="218"/>
      <c r="AE72" s="213">
        <v>2247938</v>
      </c>
    </row>
    <row r="73" spans="1:31" hidden="1" x14ac:dyDescent="0.15">
      <c r="A73" s="209">
        <v>270</v>
      </c>
      <c r="B73" s="209" t="s">
        <v>219</v>
      </c>
      <c r="C73" s="210" t="s">
        <v>281</v>
      </c>
      <c r="D73" s="210" t="s">
        <v>282</v>
      </c>
      <c r="E73" s="210" t="s">
        <v>305</v>
      </c>
      <c r="F73" s="210" t="s">
        <v>306</v>
      </c>
      <c r="G73" s="211" t="s">
        <v>221</v>
      </c>
      <c r="H73" s="212">
        <v>27781967.18</v>
      </c>
      <c r="I73" s="213">
        <v>13670770.26</v>
      </c>
      <c r="J73" s="213">
        <v>14111196.92</v>
      </c>
      <c r="K73" s="213"/>
      <c r="L73" s="213"/>
      <c r="M73" s="213"/>
      <c r="N73" s="214">
        <f t="shared" si="0"/>
        <v>0</v>
      </c>
      <c r="O73" s="213">
        <v>897463.88</v>
      </c>
      <c r="P73" s="215">
        <v>13213733.039999999</v>
      </c>
      <c r="Q73" s="212">
        <v>5029357.43</v>
      </c>
      <c r="R73" s="213">
        <v>2475659.86</v>
      </c>
      <c r="S73" s="216"/>
      <c r="T73" s="216"/>
      <c r="U73" s="216"/>
      <c r="V73" s="216"/>
      <c r="W73" s="215">
        <v>2553697.5699999998</v>
      </c>
      <c r="X73" s="212">
        <v>10641060.699999999</v>
      </c>
      <c r="Y73" s="213">
        <v>4869358.13</v>
      </c>
      <c r="Z73" s="215">
        <v>5771702.5700000003</v>
      </c>
      <c r="AA73" s="217">
        <v>22436597.059999999</v>
      </c>
      <c r="AB73" s="212">
        <v>22436597.059999999</v>
      </c>
      <c r="AC73" s="212">
        <v>420861.88</v>
      </c>
      <c r="AD73" s="218"/>
      <c r="AE73" s="213">
        <v>858382</v>
      </c>
    </row>
    <row r="74" spans="1:31" hidden="1" x14ac:dyDescent="0.15">
      <c r="A74" s="209">
        <v>271</v>
      </c>
      <c r="B74" s="209" t="s">
        <v>219</v>
      </c>
      <c r="C74" s="210" t="s">
        <v>307</v>
      </c>
      <c r="D74" s="210" t="s">
        <v>308</v>
      </c>
      <c r="E74" s="210" t="s">
        <v>309</v>
      </c>
      <c r="F74" s="210" t="s">
        <v>310</v>
      </c>
      <c r="G74" s="211" t="s">
        <v>221</v>
      </c>
      <c r="H74" s="212">
        <v>75042272.629999995</v>
      </c>
      <c r="I74" s="213">
        <v>65668144.32</v>
      </c>
      <c r="J74" s="213">
        <v>9374128.3100000005</v>
      </c>
      <c r="K74" s="213"/>
      <c r="L74" s="213"/>
      <c r="M74" s="213"/>
      <c r="N74" s="214">
        <f t="shared" si="0"/>
        <v>0</v>
      </c>
      <c r="O74" s="213">
        <v>0</v>
      </c>
      <c r="P74" s="215">
        <v>9374128.3100000005</v>
      </c>
      <c r="Q74" s="212">
        <v>13211725.789999999</v>
      </c>
      <c r="R74" s="213">
        <v>11560349.51</v>
      </c>
      <c r="S74" s="216"/>
      <c r="T74" s="216"/>
      <c r="U74" s="216"/>
      <c r="V74" s="216"/>
      <c r="W74" s="215">
        <v>1651376.28</v>
      </c>
      <c r="X74" s="212">
        <v>145384630.72999999</v>
      </c>
      <c r="Y74" s="213">
        <v>114168021.23</v>
      </c>
      <c r="Z74" s="215">
        <v>31216609.5</v>
      </c>
      <c r="AA74" s="217">
        <v>42242114.090000004</v>
      </c>
      <c r="AB74" s="212">
        <v>33202862.469999999</v>
      </c>
      <c r="AC74" s="212">
        <v>12797446.48</v>
      </c>
      <c r="AD74" s="218"/>
      <c r="AE74" s="213">
        <v>2500000</v>
      </c>
    </row>
    <row r="75" spans="1:31" hidden="1" x14ac:dyDescent="0.15">
      <c r="A75" s="209">
        <v>272</v>
      </c>
      <c r="B75" s="209" t="s">
        <v>219</v>
      </c>
      <c r="C75" s="210" t="s">
        <v>307</v>
      </c>
      <c r="D75" s="210" t="s">
        <v>308</v>
      </c>
      <c r="E75" s="210" t="s">
        <v>311</v>
      </c>
      <c r="F75" s="210" t="s">
        <v>312</v>
      </c>
      <c r="G75" s="211" t="s">
        <v>221</v>
      </c>
      <c r="H75" s="212">
        <v>27593652.149999999</v>
      </c>
      <c r="I75" s="213">
        <v>19197318.149999999</v>
      </c>
      <c r="J75" s="213">
        <v>8396334</v>
      </c>
      <c r="K75" s="213"/>
      <c r="L75" s="213"/>
      <c r="M75" s="213"/>
      <c r="N75" s="214">
        <f t="shared" si="0"/>
        <v>0</v>
      </c>
      <c r="O75" s="213">
        <v>0</v>
      </c>
      <c r="P75" s="215">
        <v>8396334</v>
      </c>
      <c r="Q75" s="212">
        <v>4886890.18</v>
      </c>
      <c r="R75" s="213">
        <v>3400182.05</v>
      </c>
      <c r="S75" s="216"/>
      <c r="T75" s="216"/>
      <c r="U75" s="216"/>
      <c r="V75" s="216"/>
      <c r="W75" s="215">
        <v>1486708.13</v>
      </c>
      <c r="X75" s="212">
        <v>7196494.3499999996</v>
      </c>
      <c r="Y75" s="213">
        <v>4823322.76</v>
      </c>
      <c r="Z75" s="215">
        <v>2373171.59</v>
      </c>
      <c r="AA75" s="217">
        <v>12256213.720000001</v>
      </c>
      <c r="AB75" s="212">
        <v>12256213.720000001</v>
      </c>
      <c r="AC75" s="212">
        <v>2488954.9300000002</v>
      </c>
      <c r="AD75" s="218"/>
      <c r="AE75" s="213">
        <v>2400000</v>
      </c>
    </row>
    <row r="76" spans="1:31" hidden="1" x14ac:dyDescent="0.15">
      <c r="A76" s="209">
        <v>273</v>
      </c>
      <c r="B76" s="209" t="s">
        <v>219</v>
      </c>
      <c r="C76" s="210" t="s">
        <v>307</v>
      </c>
      <c r="D76" s="210" t="s">
        <v>308</v>
      </c>
      <c r="E76" s="210" t="s">
        <v>313</v>
      </c>
      <c r="F76" s="210" t="s">
        <v>314</v>
      </c>
      <c r="G76" s="211" t="s">
        <v>221</v>
      </c>
      <c r="H76" s="212">
        <v>57718222.899999999</v>
      </c>
      <c r="I76" s="213">
        <v>33909867.759999998</v>
      </c>
      <c r="J76" s="213">
        <v>23808355.140000001</v>
      </c>
      <c r="K76" s="213"/>
      <c r="L76" s="213"/>
      <c r="M76" s="213"/>
      <c r="N76" s="214">
        <f t="shared" si="0"/>
        <v>0</v>
      </c>
      <c r="O76" s="213">
        <v>0</v>
      </c>
      <c r="P76" s="215">
        <v>23808355.140000001</v>
      </c>
      <c r="Q76" s="212">
        <v>10161703.630000001</v>
      </c>
      <c r="R76" s="213">
        <v>5967971.2400000002</v>
      </c>
      <c r="S76" s="216"/>
      <c r="T76" s="216"/>
      <c r="U76" s="216"/>
      <c r="V76" s="216"/>
      <c r="W76" s="215">
        <v>4193732.39</v>
      </c>
      <c r="X76" s="212">
        <v>21306103.850000001</v>
      </c>
      <c r="Y76" s="213">
        <v>11837682.98</v>
      </c>
      <c r="Z76" s="215">
        <v>9468420.8699999992</v>
      </c>
      <c r="AA76" s="217">
        <v>37470508.399999999</v>
      </c>
      <c r="AB76" s="212">
        <v>33853849.909999996</v>
      </c>
      <c r="AC76" s="212">
        <v>2929499.26</v>
      </c>
      <c r="AD76" s="218"/>
      <c r="AE76" s="213">
        <v>2500000</v>
      </c>
    </row>
    <row r="77" spans="1:31" hidden="1" x14ac:dyDescent="0.15">
      <c r="A77" s="209">
        <v>274</v>
      </c>
      <c r="B77" s="209" t="s">
        <v>219</v>
      </c>
      <c r="C77" s="210" t="s">
        <v>307</v>
      </c>
      <c r="D77" s="210" t="s">
        <v>308</v>
      </c>
      <c r="E77" s="210" t="s">
        <v>315</v>
      </c>
      <c r="F77" s="210" t="s">
        <v>316</v>
      </c>
      <c r="G77" s="211" t="s">
        <v>221</v>
      </c>
      <c r="H77" s="212">
        <v>44668114.829999998</v>
      </c>
      <c r="I77" s="213">
        <v>26759428.010000002</v>
      </c>
      <c r="J77" s="213">
        <v>17908686.82</v>
      </c>
      <c r="K77" s="213"/>
      <c r="L77" s="213"/>
      <c r="M77" s="213"/>
      <c r="N77" s="214">
        <f t="shared" si="0"/>
        <v>0</v>
      </c>
      <c r="O77" s="213">
        <v>0</v>
      </c>
      <c r="P77" s="215">
        <v>17908686.82</v>
      </c>
      <c r="Q77" s="212">
        <v>7878770.6799999997</v>
      </c>
      <c r="R77" s="213">
        <v>4721108.21</v>
      </c>
      <c r="S77" s="216"/>
      <c r="T77" s="216"/>
      <c r="U77" s="216"/>
      <c r="V77" s="216"/>
      <c r="W77" s="215">
        <v>3157662.47</v>
      </c>
      <c r="X77" s="212">
        <v>12955008.710000001</v>
      </c>
      <c r="Y77" s="213">
        <v>7408328.7800000003</v>
      </c>
      <c r="Z77" s="215">
        <v>5546679.9299999997</v>
      </c>
      <c r="AA77" s="217">
        <v>26613029.219999999</v>
      </c>
      <c r="AB77" s="212">
        <v>26613029.219999999</v>
      </c>
      <c r="AC77" s="212">
        <v>6896845.5999999996</v>
      </c>
      <c r="AD77" s="218"/>
      <c r="AE77" s="213">
        <v>1943621.6</v>
      </c>
    </row>
    <row r="78" spans="1:31" x14ac:dyDescent="0.15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</row>
  </sheetData>
  <mergeCells count="8">
    <mergeCell ref="H1:AA1"/>
    <mergeCell ref="AC1:AE1"/>
    <mergeCell ref="K2:K3"/>
    <mergeCell ref="S2:S3"/>
    <mergeCell ref="L2:L3"/>
    <mergeCell ref="T2:T3"/>
    <mergeCell ref="M2:M3"/>
    <mergeCell ref="U2:U3"/>
  </mergeCells>
  <pageMargins left="0.21" right="0.3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opLeftCell="B1" workbookViewId="0">
      <pane xSplit="2" ySplit="5" topLeftCell="H6" activePane="bottomRight" state="frozen"/>
      <selection activeCell="B1" sqref="B1"/>
      <selection pane="topRight" activeCell="D1" sqref="D1"/>
      <selection pane="bottomLeft" activeCell="B6" sqref="B6"/>
      <selection pane="bottomRight" activeCell="K14" sqref="K14"/>
    </sheetView>
  </sheetViews>
  <sheetFormatPr defaultRowHeight="14.25" x14ac:dyDescent="0.2"/>
  <cols>
    <col min="1" max="1" width="18.75" style="119" bestFit="1" customWidth="1"/>
    <col min="2" max="2" width="9" style="119"/>
    <col min="3" max="3" width="23.5" style="119" bestFit="1" customWidth="1"/>
    <col min="4" max="4" width="16.875" style="133" bestFit="1" customWidth="1"/>
    <col min="5" max="5" width="15.625" style="133" bestFit="1" customWidth="1"/>
    <col min="6" max="6" width="14.375" style="133" bestFit="1" customWidth="1"/>
    <col min="7" max="7" width="15.25" style="133" customWidth="1"/>
    <col min="8" max="8" width="15.625" style="119" bestFit="1" customWidth="1"/>
    <col min="9" max="9" width="15.625" style="119" customWidth="1"/>
    <col min="10" max="10" width="15.625" style="119" bestFit="1" customWidth="1"/>
    <col min="11" max="15" width="15.625" style="119" customWidth="1"/>
    <col min="16" max="16" width="15.625" style="119" bestFit="1" customWidth="1"/>
    <col min="17" max="17" width="19.125" style="119" bestFit="1" customWidth="1"/>
    <col min="18" max="16384" width="9" style="119"/>
  </cols>
  <sheetData>
    <row r="1" spans="1:17" x14ac:dyDescent="0.2">
      <c r="C1" s="147" t="s">
        <v>325</v>
      </c>
      <c r="D1" s="148"/>
      <c r="E1" s="148"/>
      <c r="F1" s="148"/>
      <c r="G1" s="149" t="s">
        <v>342</v>
      </c>
      <c r="H1" s="150">
        <f ca="1">+TODAY()</f>
        <v>44103</v>
      </c>
      <c r="I1" s="148"/>
      <c r="J1" s="148"/>
      <c r="K1" s="148"/>
      <c r="L1" s="148"/>
      <c r="M1" s="148"/>
      <c r="N1" s="148"/>
      <c r="O1" s="148"/>
      <c r="P1" s="148"/>
      <c r="Q1" s="148"/>
    </row>
    <row r="2" spans="1:17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x14ac:dyDescent="0.2">
      <c r="D3" s="242"/>
      <c r="E3" s="242"/>
      <c r="F3" s="242"/>
      <c r="G3" s="242"/>
      <c r="H3" s="242"/>
      <c r="I3" s="137"/>
      <c r="J3" s="144"/>
      <c r="K3" s="145"/>
      <c r="L3" s="145"/>
      <c r="M3" s="145"/>
      <c r="N3" s="145"/>
      <c r="O3" s="145"/>
      <c r="P3" s="146"/>
      <c r="Q3" s="121" t="s">
        <v>165</v>
      </c>
    </row>
    <row r="4" spans="1:17" x14ac:dyDescent="0.2">
      <c r="A4" s="122"/>
      <c r="B4" s="122"/>
      <c r="C4" s="122"/>
      <c r="D4" s="253" t="s">
        <v>326</v>
      </c>
      <c r="E4" s="254"/>
      <c r="F4" s="254"/>
      <c r="G4" s="255"/>
      <c r="H4" s="256" t="s">
        <v>327</v>
      </c>
      <c r="I4" s="257"/>
      <c r="J4" s="258" t="s">
        <v>335</v>
      </c>
      <c r="K4" s="259"/>
      <c r="L4" s="260" t="s">
        <v>332</v>
      </c>
      <c r="M4" s="261"/>
      <c r="N4" s="261"/>
      <c r="O4" s="262"/>
      <c r="P4" s="123" t="s">
        <v>166</v>
      </c>
      <c r="Q4" s="123" t="s">
        <v>167</v>
      </c>
    </row>
    <row r="5" spans="1:17" ht="38.25" x14ac:dyDescent="0.2">
      <c r="A5" s="124" t="s">
        <v>168</v>
      </c>
      <c r="B5" s="124" t="s">
        <v>169</v>
      </c>
      <c r="C5" s="124" t="s">
        <v>170</v>
      </c>
      <c r="D5" s="125" t="s">
        <v>328</v>
      </c>
      <c r="E5" s="125" t="s">
        <v>329</v>
      </c>
      <c r="F5" s="125" t="s">
        <v>330</v>
      </c>
      <c r="G5" s="136" t="s">
        <v>331</v>
      </c>
      <c r="H5" s="126" t="s">
        <v>333</v>
      </c>
      <c r="I5" s="139" t="s">
        <v>340</v>
      </c>
      <c r="J5" s="126" t="s">
        <v>334</v>
      </c>
      <c r="K5" s="140" t="s">
        <v>341</v>
      </c>
      <c r="L5" s="138" t="s">
        <v>336</v>
      </c>
      <c r="M5" s="138" t="s">
        <v>337</v>
      </c>
      <c r="N5" s="138" t="s">
        <v>338</v>
      </c>
      <c r="O5" s="138" t="s">
        <v>339</v>
      </c>
      <c r="P5" s="126" t="s">
        <v>174</v>
      </c>
      <c r="Q5" s="127" t="s">
        <v>165</v>
      </c>
    </row>
    <row r="6" spans="1:17" x14ac:dyDescent="0.2">
      <c r="A6" s="128" t="s">
        <v>175</v>
      </c>
      <c r="B6" s="128" t="s">
        <v>92</v>
      </c>
      <c r="C6" s="128" t="s">
        <v>93</v>
      </c>
      <c r="D6" s="129">
        <v>17221715.739999998</v>
      </c>
      <c r="E6" s="129">
        <v>2797827</v>
      </c>
      <c r="F6" s="129"/>
      <c r="G6" s="129">
        <f>SUM(D6:F6)</f>
        <v>20019542.739999998</v>
      </c>
      <c r="H6" s="129">
        <v>5820000</v>
      </c>
      <c r="I6" s="129">
        <v>5910000</v>
      </c>
      <c r="J6" s="129">
        <v>2221500</v>
      </c>
      <c r="K6" s="129">
        <v>73800</v>
      </c>
      <c r="L6" s="129"/>
      <c r="M6" s="129"/>
      <c r="N6" s="129"/>
      <c r="O6" s="129"/>
      <c r="P6" s="129"/>
      <c r="Q6" s="130">
        <f>+D6+H6+J6+P6</f>
        <v>25263215.739999998</v>
      </c>
    </row>
    <row r="7" spans="1:17" x14ac:dyDescent="0.2">
      <c r="A7" s="128" t="s">
        <v>175</v>
      </c>
      <c r="B7" s="128" t="s">
        <v>95</v>
      </c>
      <c r="C7" s="128" t="s">
        <v>96</v>
      </c>
      <c r="D7" s="129">
        <v>5451860.5600000005</v>
      </c>
      <c r="E7" s="129">
        <v>1365600</v>
      </c>
      <c r="F7" s="129"/>
      <c r="G7" s="129">
        <f t="shared" ref="G7:G21" si="0">SUM(D7:F7)</f>
        <v>6817460.5600000005</v>
      </c>
      <c r="H7" s="129">
        <v>4770000</v>
      </c>
      <c r="I7" s="129">
        <v>4770000</v>
      </c>
      <c r="J7" s="129">
        <v>1786500</v>
      </c>
      <c r="K7" s="129"/>
      <c r="L7" s="129"/>
      <c r="M7" s="129"/>
      <c r="N7" s="129"/>
      <c r="O7" s="129"/>
      <c r="P7" s="129"/>
      <c r="Q7" s="130">
        <f t="shared" ref="Q7:Q21" si="1">+D7+H7+J7+P7</f>
        <v>12008360.560000001</v>
      </c>
    </row>
    <row r="8" spans="1:17" x14ac:dyDescent="0.2">
      <c r="A8" s="128" t="s">
        <v>175</v>
      </c>
      <c r="B8" s="128" t="s">
        <v>97</v>
      </c>
      <c r="C8" s="128" t="s">
        <v>98</v>
      </c>
      <c r="D8" s="129">
        <v>1843811.75</v>
      </c>
      <c r="E8" s="129">
        <v>429000</v>
      </c>
      <c r="F8" s="129"/>
      <c r="G8" s="129">
        <f t="shared" si="0"/>
        <v>2272811.75</v>
      </c>
      <c r="H8" s="129">
        <v>3720000</v>
      </c>
      <c r="I8" s="129">
        <v>1800000</v>
      </c>
      <c r="J8" s="129">
        <v>27750</v>
      </c>
      <c r="K8" s="129">
        <v>21900</v>
      </c>
      <c r="L8" s="129"/>
      <c r="M8" s="129"/>
      <c r="N8" s="129"/>
      <c r="O8" s="129"/>
      <c r="P8" s="129"/>
      <c r="Q8" s="130">
        <f t="shared" si="1"/>
        <v>5591561.75</v>
      </c>
    </row>
    <row r="9" spans="1:17" x14ac:dyDescent="0.2">
      <c r="A9" s="128" t="s">
        <v>175</v>
      </c>
      <c r="B9" s="128" t="s">
        <v>99</v>
      </c>
      <c r="C9" s="128" t="s">
        <v>100</v>
      </c>
      <c r="D9" s="129">
        <v>1576684.6600000001</v>
      </c>
      <c r="E9" s="129">
        <v>508000</v>
      </c>
      <c r="F9" s="129">
        <v>438600</v>
      </c>
      <c r="G9" s="129">
        <f t="shared" si="0"/>
        <v>2523284.66</v>
      </c>
      <c r="H9" s="129">
        <v>3720000</v>
      </c>
      <c r="I9" s="129">
        <v>1860000</v>
      </c>
      <c r="J9" s="129">
        <v>365850</v>
      </c>
      <c r="K9" s="129">
        <v>71700</v>
      </c>
      <c r="L9" s="129"/>
      <c r="M9" s="129"/>
      <c r="N9" s="129"/>
      <c r="O9" s="129"/>
      <c r="P9" s="129"/>
      <c r="Q9" s="130">
        <f t="shared" si="1"/>
        <v>5662534.6600000001</v>
      </c>
    </row>
    <row r="10" spans="1:17" x14ac:dyDescent="0.2">
      <c r="A10" s="128" t="s">
        <v>175</v>
      </c>
      <c r="B10" s="128" t="s">
        <v>101</v>
      </c>
      <c r="C10" s="128" t="s">
        <v>102</v>
      </c>
      <c r="D10" s="129">
        <v>1364947.98</v>
      </c>
      <c r="E10" s="129">
        <v>616960</v>
      </c>
      <c r="F10" s="129">
        <v>3100000</v>
      </c>
      <c r="G10" s="129">
        <f t="shared" si="0"/>
        <v>5081907.9800000004</v>
      </c>
      <c r="H10" s="129">
        <v>6990000</v>
      </c>
      <c r="I10" s="129">
        <v>1623872</v>
      </c>
      <c r="J10" s="129">
        <v>600</v>
      </c>
      <c r="K10" s="129">
        <v>1409700</v>
      </c>
      <c r="L10" s="129"/>
      <c r="M10" s="129"/>
      <c r="N10" s="129"/>
      <c r="O10" s="129"/>
      <c r="P10" s="129"/>
      <c r="Q10" s="130">
        <f t="shared" si="1"/>
        <v>8355547.9800000004</v>
      </c>
    </row>
    <row r="11" spans="1:17" x14ac:dyDescent="0.2">
      <c r="A11" s="128" t="s">
        <v>175</v>
      </c>
      <c r="B11" s="128" t="s">
        <v>103</v>
      </c>
      <c r="C11" s="128" t="s">
        <v>104</v>
      </c>
      <c r="D11" s="129">
        <v>1044923.4</v>
      </c>
      <c r="E11" s="129">
        <v>441500</v>
      </c>
      <c r="F11" s="129"/>
      <c r="G11" s="129">
        <f t="shared" si="0"/>
        <v>1486423.4</v>
      </c>
      <c r="H11" s="129">
        <v>4590000</v>
      </c>
      <c r="I11" s="129">
        <v>1500000</v>
      </c>
      <c r="J11" s="129">
        <v>300</v>
      </c>
      <c r="K11" s="129">
        <v>622050</v>
      </c>
      <c r="L11" s="129"/>
      <c r="M11" s="129"/>
      <c r="N11" s="129"/>
      <c r="O11" s="129"/>
      <c r="P11" s="129"/>
      <c r="Q11" s="130">
        <f t="shared" si="1"/>
        <v>5635223.4000000004</v>
      </c>
    </row>
    <row r="12" spans="1:17" x14ac:dyDescent="0.2">
      <c r="A12" s="128" t="s">
        <v>175</v>
      </c>
      <c r="B12" s="128" t="s">
        <v>105</v>
      </c>
      <c r="C12" s="128" t="s">
        <v>106</v>
      </c>
      <c r="D12" s="129">
        <v>3913061</v>
      </c>
      <c r="E12" s="129">
        <v>2628789.0299999998</v>
      </c>
      <c r="F12" s="129">
        <v>51692.76</v>
      </c>
      <c r="G12" s="129">
        <f t="shared" si="0"/>
        <v>6593542.7899999991</v>
      </c>
      <c r="H12" s="129">
        <v>6210000</v>
      </c>
      <c r="I12" s="129">
        <v>3135000</v>
      </c>
      <c r="J12" s="129">
        <v>914400</v>
      </c>
      <c r="K12" s="129">
        <v>1671000</v>
      </c>
      <c r="L12" s="129"/>
      <c r="M12" s="129"/>
      <c r="N12" s="129"/>
      <c r="O12" s="129"/>
      <c r="P12" s="129"/>
      <c r="Q12" s="130">
        <f t="shared" si="1"/>
        <v>11037461</v>
      </c>
    </row>
    <row r="13" spans="1:17" x14ac:dyDescent="0.2">
      <c r="A13" s="128" t="s">
        <v>175</v>
      </c>
      <c r="B13" s="128" t="s">
        <v>107</v>
      </c>
      <c r="C13" s="128" t="s">
        <v>108</v>
      </c>
      <c r="D13" s="129">
        <v>1497432.88</v>
      </c>
      <c r="E13" s="129">
        <v>522600</v>
      </c>
      <c r="F13" s="129">
        <v>280000</v>
      </c>
      <c r="G13" s="129">
        <f t="shared" si="0"/>
        <v>2300032.88</v>
      </c>
      <c r="H13" s="129">
        <v>4860000</v>
      </c>
      <c r="I13" s="129"/>
      <c r="J13" s="129">
        <v>17700</v>
      </c>
      <c r="K13" s="129">
        <v>702000</v>
      </c>
      <c r="L13" s="129"/>
      <c r="M13" s="129"/>
      <c r="N13" s="129"/>
      <c r="O13" s="129"/>
      <c r="P13" s="129"/>
      <c r="Q13" s="130">
        <f t="shared" si="1"/>
        <v>6375132.8799999999</v>
      </c>
    </row>
    <row r="14" spans="1:17" x14ac:dyDescent="0.2">
      <c r="A14" s="128" t="s">
        <v>175</v>
      </c>
      <c r="B14" s="128" t="s">
        <v>109</v>
      </c>
      <c r="C14" s="128" t="s">
        <v>110</v>
      </c>
      <c r="D14" s="129">
        <v>1665021.27</v>
      </c>
      <c r="E14" s="129">
        <v>435880</v>
      </c>
      <c r="F14" s="129">
        <v>943949</v>
      </c>
      <c r="G14" s="129">
        <f t="shared" si="0"/>
        <v>3044850.27</v>
      </c>
      <c r="H14" s="129">
        <v>4590000</v>
      </c>
      <c r="I14" s="129">
        <v>3060000</v>
      </c>
      <c r="J14" s="129"/>
      <c r="K14" s="129">
        <v>47850</v>
      </c>
      <c r="L14" s="129"/>
      <c r="M14" s="129"/>
      <c r="N14" s="129"/>
      <c r="O14" s="129"/>
      <c r="P14" s="129"/>
      <c r="Q14" s="130">
        <f t="shared" si="1"/>
        <v>6255021.2699999996</v>
      </c>
    </row>
    <row r="15" spans="1:17" x14ac:dyDescent="0.2">
      <c r="A15" s="128" t="s">
        <v>175</v>
      </c>
      <c r="B15" s="128" t="s">
        <v>111</v>
      </c>
      <c r="C15" s="128" t="s">
        <v>112</v>
      </c>
      <c r="D15" s="129">
        <v>1482233.77</v>
      </c>
      <c r="E15" s="129">
        <v>429000</v>
      </c>
      <c r="F15" s="129">
        <v>435000</v>
      </c>
      <c r="G15" s="129">
        <f t="shared" si="0"/>
        <v>2346233.77</v>
      </c>
      <c r="H15" s="129">
        <v>2250000</v>
      </c>
      <c r="I15" s="129">
        <v>1176116</v>
      </c>
      <c r="J15" s="129">
        <v>214500</v>
      </c>
      <c r="K15" s="129">
        <v>10500</v>
      </c>
      <c r="L15" s="129"/>
      <c r="M15" s="129"/>
      <c r="N15" s="129"/>
      <c r="O15" s="129"/>
      <c r="P15" s="129"/>
      <c r="Q15" s="130">
        <f t="shared" si="1"/>
        <v>3946733.77</v>
      </c>
    </row>
    <row r="16" spans="1:17" x14ac:dyDescent="0.2">
      <c r="A16" s="128" t="s">
        <v>175</v>
      </c>
      <c r="B16" s="128" t="s">
        <v>113</v>
      </c>
      <c r="C16" s="128" t="s">
        <v>114</v>
      </c>
      <c r="D16" s="129">
        <v>1444419.7300000002</v>
      </c>
      <c r="E16" s="129">
        <v>455400</v>
      </c>
      <c r="F16" s="129">
        <v>584176.80000000005</v>
      </c>
      <c r="G16" s="129">
        <f t="shared" si="0"/>
        <v>2483996.5300000003</v>
      </c>
      <c r="H16" s="129">
        <v>2610000</v>
      </c>
      <c r="I16" s="129">
        <v>2610000</v>
      </c>
      <c r="J16" s="129">
        <v>13500</v>
      </c>
      <c r="K16" s="129">
        <v>528000</v>
      </c>
      <c r="L16" s="129"/>
      <c r="M16" s="129"/>
      <c r="N16" s="129"/>
      <c r="O16" s="129"/>
      <c r="P16" s="129"/>
      <c r="Q16" s="130">
        <f t="shared" si="1"/>
        <v>4067919.7300000004</v>
      </c>
    </row>
    <row r="17" spans="1:17" x14ac:dyDescent="0.2">
      <c r="A17" s="128" t="s">
        <v>175</v>
      </c>
      <c r="B17" s="128" t="s">
        <v>115</v>
      </c>
      <c r="C17" s="128" t="s">
        <v>116</v>
      </c>
      <c r="D17" s="129">
        <v>2647013.2000000002</v>
      </c>
      <c r="E17" s="129">
        <v>552100</v>
      </c>
      <c r="F17" s="129">
        <v>197300</v>
      </c>
      <c r="G17" s="129">
        <f t="shared" si="0"/>
        <v>3396413.2</v>
      </c>
      <c r="H17" s="129">
        <v>3300000</v>
      </c>
      <c r="I17" s="129">
        <v>3700000</v>
      </c>
      <c r="J17" s="129">
        <v>349650</v>
      </c>
      <c r="K17" s="129">
        <v>303300</v>
      </c>
      <c r="L17" s="129"/>
      <c r="M17" s="129"/>
      <c r="N17" s="129"/>
      <c r="O17" s="129"/>
      <c r="P17" s="129"/>
      <c r="Q17" s="130">
        <f t="shared" si="1"/>
        <v>6296663.2000000002</v>
      </c>
    </row>
    <row r="18" spans="1:17" x14ac:dyDescent="0.2">
      <c r="A18" s="128" t="s">
        <v>175</v>
      </c>
      <c r="B18" s="128" t="s">
        <v>117</v>
      </c>
      <c r="C18" s="128" t="s">
        <v>118</v>
      </c>
      <c r="D18" s="129">
        <v>648562.52</v>
      </c>
      <c r="E18" s="129">
        <v>384571.89</v>
      </c>
      <c r="F18" s="129">
        <v>168000</v>
      </c>
      <c r="G18" s="129">
        <f t="shared" si="0"/>
        <v>1201134.4100000001</v>
      </c>
      <c r="H18" s="129">
        <v>1830000</v>
      </c>
      <c r="I18" s="129">
        <v>488971.1</v>
      </c>
      <c r="J18" s="129"/>
      <c r="K18" s="129">
        <v>216600</v>
      </c>
      <c r="L18" s="129"/>
      <c r="M18" s="129"/>
      <c r="N18" s="129"/>
      <c r="O18" s="129"/>
      <c r="P18" s="129"/>
      <c r="Q18" s="130">
        <f t="shared" si="1"/>
        <v>2478562.52</v>
      </c>
    </row>
    <row r="19" spans="1:17" x14ac:dyDescent="0.2">
      <c r="A19" s="128" t="s">
        <v>175</v>
      </c>
      <c r="B19" s="128" t="s">
        <v>119</v>
      </c>
      <c r="C19" s="128" t="s">
        <v>120</v>
      </c>
      <c r="D19" s="129">
        <v>1878583.08</v>
      </c>
      <c r="E19" s="129">
        <v>458000</v>
      </c>
      <c r="F19" s="129"/>
      <c r="G19" s="129">
        <f t="shared" si="0"/>
        <v>2336583.08</v>
      </c>
      <c r="H19" s="129">
        <v>3780000</v>
      </c>
      <c r="I19" s="129">
        <v>1920000</v>
      </c>
      <c r="J19" s="129">
        <v>10500</v>
      </c>
      <c r="K19" s="129">
        <v>281250</v>
      </c>
      <c r="L19" s="129"/>
      <c r="M19" s="129"/>
      <c r="N19" s="129"/>
      <c r="O19" s="129"/>
      <c r="P19" s="129"/>
      <c r="Q19" s="130">
        <f t="shared" si="1"/>
        <v>5669083.0800000001</v>
      </c>
    </row>
    <row r="20" spans="1:17" x14ac:dyDescent="0.2">
      <c r="A20" s="128" t="s">
        <v>175</v>
      </c>
      <c r="B20" s="128" t="s">
        <v>121</v>
      </c>
      <c r="C20" s="128" t="s">
        <v>122</v>
      </c>
      <c r="D20" s="129">
        <v>860023.78</v>
      </c>
      <c r="E20" s="129">
        <v>348209.27</v>
      </c>
      <c r="F20" s="129">
        <v>225000</v>
      </c>
      <c r="G20" s="129">
        <f t="shared" si="0"/>
        <v>1433233.05</v>
      </c>
      <c r="H20" s="129">
        <v>3630000</v>
      </c>
      <c r="I20" s="129"/>
      <c r="J20" s="129">
        <v>37350</v>
      </c>
      <c r="K20" s="129">
        <v>14850</v>
      </c>
      <c r="L20" s="129"/>
      <c r="M20" s="129"/>
      <c r="N20" s="129"/>
      <c r="O20" s="129"/>
      <c r="P20" s="129"/>
      <c r="Q20" s="130">
        <f t="shared" si="1"/>
        <v>4527373.78</v>
      </c>
    </row>
    <row r="21" spans="1:17" x14ac:dyDescent="0.2">
      <c r="A21" s="128" t="s">
        <v>175</v>
      </c>
      <c r="B21" s="128" t="s">
        <v>123</v>
      </c>
      <c r="C21" s="128" t="s">
        <v>124</v>
      </c>
      <c r="D21" s="129">
        <v>425734.82</v>
      </c>
      <c r="E21" s="129">
        <v>474000</v>
      </c>
      <c r="F21" s="129"/>
      <c r="G21" s="129">
        <f t="shared" si="0"/>
        <v>899734.82000000007</v>
      </c>
      <c r="H21" s="129">
        <v>1200000</v>
      </c>
      <c r="I21" s="129">
        <v>800000</v>
      </c>
      <c r="J21" s="129">
        <v>14850</v>
      </c>
      <c r="K21" s="129"/>
      <c r="L21" s="129"/>
      <c r="M21" s="129"/>
      <c r="N21" s="129"/>
      <c r="O21" s="129"/>
      <c r="P21" s="129"/>
      <c r="Q21" s="130">
        <f t="shared" si="1"/>
        <v>1640584.82</v>
      </c>
    </row>
    <row r="22" spans="1:17" x14ac:dyDescent="0.2">
      <c r="A22" s="131" t="s">
        <v>176</v>
      </c>
      <c r="B22" s="132"/>
      <c r="C22" s="132"/>
      <c r="D22" s="130">
        <f>SUM(D6:D21)</f>
        <v>44966030.140000008</v>
      </c>
      <c r="E22" s="130">
        <f t="shared" ref="E22:G22" si="2">SUM(E6:E21)</f>
        <v>12847437.189999999</v>
      </c>
      <c r="F22" s="130">
        <f t="shared" si="2"/>
        <v>6423718.5599999996</v>
      </c>
      <c r="G22" s="142">
        <f t="shared" si="2"/>
        <v>64237185.890000008</v>
      </c>
      <c r="H22" s="130">
        <f t="shared" ref="H22:Q22" si="3">SUM(H6:H21)</f>
        <v>63870000</v>
      </c>
      <c r="I22" s="143">
        <f t="shared" si="3"/>
        <v>34353959.100000001</v>
      </c>
      <c r="J22" s="130">
        <f t="shared" si="3"/>
        <v>5974950</v>
      </c>
      <c r="K22" s="141">
        <f t="shared" si="3"/>
        <v>5974500</v>
      </c>
      <c r="L22" s="130"/>
      <c r="M22" s="130"/>
      <c r="N22" s="130"/>
      <c r="O22" s="130"/>
      <c r="P22" s="130">
        <f t="shared" si="3"/>
        <v>0</v>
      </c>
      <c r="Q22" s="130">
        <f t="shared" si="3"/>
        <v>114810980.13999999</v>
      </c>
    </row>
  </sheetData>
  <mergeCells count="5">
    <mergeCell ref="D3:H3"/>
    <mergeCell ref="D4:G4"/>
    <mergeCell ref="H4:I4"/>
    <mergeCell ref="J4:K4"/>
    <mergeCell ref="L4:O4"/>
  </mergeCells>
  <pageMargins left="0.23622047244094491" right="0.1574803149606299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60" zoomScaleNormal="60" workbookViewId="0">
      <selection activeCell="B3" sqref="B3:G19"/>
    </sheetView>
  </sheetViews>
  <sheetFormatPr defaultRowHeight="34.5" x14ac:dyDescent="0.7"/>
  <cols>
    <col min="1" max="1" width="36.625" style="158" customWidth="1"/>
    <col min="2" max="2" width="22.75" style="158" customWidth="1"/>
    <col min="3" max="3" width="23.375" style="159" customWidth="1"/>
    <col min="4" max="4" width="23.125" style="158" customWidth="1"/>
    <col min="5" max="5" width="28.25" style="159" customWidth="1"/>
    <col min="6" max="6" width="24.5" style="160" customWidth="1"/>
    <col min="7" max="7" width="19.125" style="159" bestFit="1" customWidth="1"/>
    <col min="8" max="16384" width="9" style="158"/>
  </cols>
  <sheetData>
    <row r="1" spans="1:7" x14ac:dyDescent="0.7">
      <c r="A1" s="158" t="s">
        <v>346</v>
      </c>
    </row>
    <row r="2" spans="1:7" ht="103.5" x14ac:dyDescent="0.7">
      <c r="A2" s="161" t="s">
        <v>0</v>
      </c>
      <c r="B2" s="162" t="s">
        <v>347</v>
      </c>
      <c r="C2" s="163" t="s">
        <v>348</v>
      </c>
      <c r="D2" s="162" t="s">
        <v>349</v>
      </c>
      <c r="E2" s="164" t="s">
        <v>350</v>
      </c>
      <c r="F2" s="164" t="s">
        <v>351</v>
      </c>
      <c r="G2" s="165" t="s">
        <v>320</v>
      </c>
    </row>
    <row r="3" spans="1:7" x14ac:dyDescent="0.7">
      <c r="A3" s="166" t="s">
        <v>93</v>
      </c>
      <c r="B3" s="167"/>
      <c r="C3" s="168"/>
      <c r="D3" s="169"/>
      <c r="E3" s="170">
        <v>12034298</v>
      </c>
      <c r="F3" s="170">
        <v>495654.73</v>
      </c>
      <c r="G3" s="171">
        <f>SUM(B3:F3)</f>
        <v>12529952.73</v>
      </c>
    </row>
    <row r="4" spans="1:7" x14ac:dyDescent="0.7">
      <c r="A4" s="166" t="s">
        <v>96</v>
      </c>
      <c r="B4" s="167"/>
      <c r="C4" s="168">
        <v>3321009</v>
      </c>
      <c r="D4" s="169"/>
      <c r="E4" s="170">
        <v>4010777</v>
      </c>
      <c r="F4" s="170">
        <v>156150.85999999999</v>
      </c>
      <c r="G4" s="171">
        <f>SUM(B4:F4)</f>
        <v>7487936.8600000003</v>
      </c>
    </row>
    <row r="5" spans="1:7" x14ac:dyDescent="0.7">
      <c r="A5" s="166" t="s">
        <v>98</v>
      </c>
      <c r="B5" s="167"/>
      <c r="C5" s="168"/>
      <c r="D5" s="169"/>
      <c r="E5" s="170">
        <v>565744</v>
      </c>
      <c r="F5" s="170">
        <v>30042.53</v>
      </c>
      <c r="G5" s="171">
        <f t="shared" ref="G5:G17" si="0">SUM(B5:F5)</f>
        <v>595786.53</v>
      </c>
    </row>
    <row r="6" spans="1:7" x14ac:dyDescent="0.7">
      <c r="A6" s="172" t="s">
        <v>352</v>
      </c>
      <c r="B6" s="173">
        <v>1228963</v>
      </c>
      <c r="C6" s="174"/>
      <c r="D6" s="175">
        <v>57565.04</v>
      </c>
      <c r="E6" s="170">
        <v>383708</v>
      </c>
      <c r="F6" s="170">
        <v>15071.44</v>
      </c>
      <c r="G6" s="171">
        <f t="shared" si="0"/>
        <v>1685307.48</v>
      </c>
    </row>
    <row r="7" spans="1:7" x14ac:dyDescent="0.7">
      <c r="A7" s="172" t="s">
        <v>102</v>
      </c>
      <c r="B7" s="173">
        <v>1806800</v>
      </c>
      <c r="C7" s="174"/>
      <c r="D7" s="175">
        <v>1708971.76</v>
      </c>
      <c r="E7" s="170">
        <v>340470</v>
      </c>
      <c r="F7" s="170">
        <v>8756.8799999999992</v>
      </c>
      <c r="G7" s="171">
        <f t="shared" si="0"/>
        <v>3864998.6399999997</v>
      </c>
    </row>
    <row r="8" spans="1:7" x14ac:dyDescent="0.7">
      <c r="A8" s="172" t="s">
        <v>104</v>
      </c>
      <c r="B8" s="173">
        <v>1648237</v>
      </c>
      <c r="C8" s="174"/>
      <c r="D8" s="175">
        <v>1176634.01</v>
      </c>
      <c r="E8" s="170">
        <v>213602</v>
      </c>
      <c r="F8" s="170">
        <v>2363.88</v>
      </c>
      <c r="G8" s="171">
        <f t="shared" si="0"/>
        <v>3040836.8899999997</v>
      </c>
    </row>
    <row r="9" spans="1:7" x14ac:dyDescent="0.7">
      <c r="A9" s="172" t="s">
        <v>106</v>
      </c>
      <c r="B9" s="173"/>
      <c r="C9" s="174"/>
      <c r="D9" s="175"/>
      <c r="E9" s="170">
        <v>1327561</v>
      </c>
      <c r="F9" s="170">
        <v>83206.09</v>
      </c>
      <c r="G9" s="171">
        <f t="shared" si="0"/>
        <v>1410767.09</v>
      </c>
    </row>
    <row r="10" spans="1:7" x14ac:dyDescent="0.7">
      <c r="A10" s="172" t="s">
        <v>108</v>
      </c>
      <c r="B10" s="173">
        <v>97422</v>
      </c>
      <c r="C10" s="174"/>
      <c r="D10" s="175">
        <v>395441.72</v>
      </c>
      <c r="E10" s="170">
        <v>531945</v>
      </c>
      <c r="F10" s="170">
        <v>27170.04</v>
      </c>
      <c r="G10" s="171">
        <f t="shared" si="0"/>
        <v>1051978.76</v>
      </c>
    </row>
    <row r="11" spans="1:7" x14ac:dyDescent="0.7">
      <c r="A11" s="172" t="s">
        <v>110</v>
      </c>
      <c r="B11" s="173">
        <v>506736</v>
      </c>
      <c r="C11" s="174"/>
      <c r="D11" s="175">
        <v>1567582.9</v>
      </c>
      <c r="E11" s="170">
        <v>451979</v>
      </c>
      <c r="F11" s="170">
        <v>21135.59</v>
      </c>
      <c r="G11" s="171">
        <f t="shared" si="0"/>
        <v>2547433.4899999998</v>
      </c>
    </row>
    <row r="12" spans="1:7" x14ac:dyDescent="0.7">
      <c r="A12" s="172" t="s">
        <v>112</v>
      </c>
      <c r="B12" s="173"/>
      <c r="C12" s="174"/>
      <c r="D12" s="175">
        <v>225630.63</v>
      </c>
      <c r="E12" s="170">
        <v>557512</v>
      </c>
      <c r="F12" s="170">
        <v>31100.49</v>
      </c>
      <c r="G12" s="171">
        <f t="shared" si="0"/>
        <v>814243.12</v>
      </c>
    </row>
    <row r="13" spans="1:7" x14ac:dyDescent="0.7">
      <c r="A13" s="172" t="s">
        <v>114</v>
      </c>
      <c r="B13" s="173">
        <v>831190</v>
      </c>
      <c r="C13" s="174"/>
      <c r="D13" s="175">
        <v>1505107.27</v>
      </c>
      <c r="E13" s="170">
        <v>274321</v>
      </c>
      <c r="F13" s="170">
        <v>10999.9</v>
      </c>
      <c r="G13" s="171">
        <f t="shared" si="0"/>
        <v>2621618.17</v>
      </c>
    </row>
    <row r="14" spans="1:7" x14ac:dyDescent="0.7">
      <c r="A14" s="172" t="s">
        <v>116</v>
      </c>
      <c r="B14" s="173">
        <v>720064</v>
      </c>
      <c r="C14" s="174"/>
      <c r="D14" s="175">
        <v>2217138.52</v>
      </c>
      <c r="E14" s="170">
        <v>613320</v>
      </c>
      <c r="F14" s="170">
        <v>34757.51</v>
      </c>
      <c r="G14" s="171">
        <f t="shared" si="0"/>
        <v>3585280.03</v>
      </c>
    </row>
    <row r="15" spans="1:7" x14ac:dyDescent="0.7">
      <c r="A15" s="172" t="s">
        <v>118</v>
      </c>
      <c r="B15" s="173">
        <v>243788</v>
      </c>
      <c r="C15" s="174"/>
      <c r="D15" s="175">
        <v>888173.42</v>
      </c>
      <c r="E15" s="170">
        <v>147466</v>
      </c>
      <c r="F15" s="170">
        <v>6706.89</v>
      </c>
      <c r="G15" s="171">
        <f t="shared" si="0"/>
        <v>1286134.3099999998</v>
      </c>
    </row>
    <row r="16" spans="1:7" x14ac:dyDescent="0.7">
      <c r="A16" s="172" t="s">
        <v>120</v>
      </c>
      <c r="B16" s="173"/>
      <c r="C16" s="174"/>
      <c r="D16" s="175">
        <v>235727.19</v>
      </c>
      <c r="E16" s="170">
        <v>487045</v>
      </c>
      <c r="F16" s="170">
        <v>28807.97</v>
      </c>
      <c r="G16" s="171">
        <f t="shared" si="0"/>
        <v>751580.15999999992</v>
      </c>
    </row>
    <row r="17" spans="1:7" x14ac:dyDescent="0.7">
      <c r="A17" s="172" t="s">
        <v>122</v>
      </c>
      <c r="B17" s="173">
        <v>589813</v>
      </c>
      <c r="C17" s="174">
        <v>1655337</v>
      </c>
      <c r="D17" s="175">
        <v>762116.64</v>
      </c>
      <c r="E17" s="170">
        <v>209804</v>
      </c>
      <c r="F17" s="170">
        <v>5048.05</v>
      </c>
      <c r="G17" s="171">
        <f t="shared" si="0"/>
        <v>3222118.69</v>
      </c>
    </row>
    <row r="18" spans="1:7" ht="38.25" customHeight="1" x14ac:dyDescent="0.7">
      <c r="A18" s="172" t="s">
        <v>124</v>
      </c>
      <c r="B18" s="173">
        <v>2174825</v>
      </c>
      <c r="C18" s="174"/>
      <c r="D18" s="175">
        <v>1623817.07</v>
      </c>
      <c r="E18" s="170">
        <v>155586</v>
      </c>
      <c r="F18" s="170"/>
      <c r="G18" s="171">
        <f>SUM(B18:F18)</f>
        <v>3954228.0700000003</v>
      </c>
    </row>
    <row r="19" spans="1:7" ht="33.75" customHeight="1" x14ac:dyDescent="0.7">
      <c r="A19" s="176" t="s">
        <v>320</v>
      </c>
      <c r="B19" s="177">
        <f>SUM(B3:B18)</f>
        <v>9847838</v>
      </c>
      <c r="C19" s="177">
        <f t="shared" ref="C19:F19" si="1">SUM(C3:C18)</f>
        <v>4976346</v>
      </c>
      <c r="D19" s="177">
        <f t="shared" si="1"/>
        <v>12363906.17</v>
      </c>
      <c r="E19" s="177">
        <f t="shared" si="1"/>
        <v>22305138</v>
      </c>
      <c r="F19" s="177">
        <f t="shared" si="1"/>
        <v>956972.85</v>
      </c>
      <c r="G19" s="178">
        <f>SUM(B19:F19)</f>
        <v>50450201.020000003</v>
      </c>
    </row>
    <row r="23" spans="1:7" x14ac:dyDescent="0.7">
      <c r="E23" s="159">
        <v>34705138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Baserate  NEW ค่า K</vt:lpstr>
      <vt:lpstr>IP 63</vt:lpstr>
      <vt:lpstr>จัดสรร</vt:lpstr>
      <vt:lpstr>สปสช.ส่งมา 621025 16.18</vt:lpstr>
      <vt:lpstr>จัดสรรอื่น</vt:lpstr>
      <vt:lpstr>Sheet1 (2)</vt:lpstr>
      <vt:lpstr>'สปสช.ส่งมา 621025 16.18'!Print_Titles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2020-04-24T03:55:34Z</cp:lastPrinted>
  <dcterms:created xsi:type="dcterms:W3CDTF">2017-01-04T04:42:48Z</dcterms:created>
  <dcterms:modified xsi:type="dcterms:W3CDTF">2020-09-29T09:10:36Z</dcterms:modified>
</cp:coreProperties>
</file>